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A\Documents\ОБЩИНА ДРЯНОВО\Yordan Mlazev-fsd\БЮДЖЕТ 2023\"/>
    </mc:Choice>
  </mc:AlternateContent>
  <bookViews>
    <workbookView xWindow="0" yWindow="0" windowWidth="22920" windowHeight="104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3" i="1" l="1"/>
  <c r="H113" i="1"/>
  <c r="B113" i="1"/>
  <c r="Q112" i="1"/>
  <c r="K112" i="1"/>
  <c r="H112" i="1"/>
  <c r="E112" i="1"/>
  <c r="B112" i="1"/>
  <c r="K111" i="1"/>
  <c r="H111" i="1"/>
  <c r="E111" i="1"/>
  <c r="B111" i="1"/>
  <c r="K110" i="1"/>
  <c r="H110" i="1"/>
  <c r="E110" i="1"/>
  <c r="B110" i="1"/>
  <c r="K109" i="1"/>
  <c r="H109" i="1"/>
  <c r="E109" i="1"/>
  <c r="B109" i="1"/>
  <c r="K108" i="1"/>
  <c r="H108" i="1"/>
  <c r="Q108" i="1" s="1"/>
  <c r="E108" i="1"/>
  <c r="B108" i="1"/>
  <c r="M107" i="1"/>
  <c r="L107" i="1"/>
  <c r="K107" i="1" s="1"/>
  <c r="J107" i="1"/>
  <c r="I107" i="1"/>
  <c r="H107" i="1" s="1"/>
  <c r="Q107" i="1" s="1"/>
  <c r="G107" i="1"/>
  <c r="F107" i="1"/>
  <c r="E107" i="1"/>
  <c r="D107" i="1"/>
  <c r="B107" i="1" s="1"/>
  <c r="C107" i="1"/>
  <c r="K106" i="1"/>
  <c r="H106" i="1"/>
  <c r="E106" i="1"/>
  <c r="P105" i="1"/>
  <c r="H105" i="1"/>
  <c r="Q105" i="1" s="1"/>
  <c r="E105" i="1"/>
  <c r="K104" i="1"/>
  <c r="B104" i="1"/>
  <c r="K103" i="1"/>
  <c r="H103" i="1"/>
  <c r="E103" i="1"/>
  <c r="B103" i="1"/>
  <c r="K102" i="1"/>
  <c r="H102" i="1"/>
  <c r="E102" i="1"/>
  <c r="Q102" i="1" s="1"/>
  <c r="B102" i="1"/>
  <c r="K101" i="1"/>
  <c r="H101" i="1"/>
  <c r="Q101" i="1" s="1"/>
  <c r="E101" i="1"/>
  <c r="B101" i="1"/>
  <c r="M100" i="1"/>
  <c r="L100" i="1"/>
  <c r="K100" i="1" s="1"/>
  <c r="J100" i="1"/>
  <c r="I100" i="1"/>
  <c r="G100" i="1"/>
  <c r="F100" i="1"/>
  <c r="E100" i="1"/>
  <c r="D100" i="1"/>
  <c r="C100" i="1"/>
  <c r="B100" i="1" s="1"/>
  <c r="K99" i="1"/>
  <c r="H99" i="1"/>
  <c r="E99" i="1"/>
  <c r="B99" i="1"/>
  <c r="H98" i="1"/>
  <c r="Q97" i="1"/>
  <c r="K97" i="1"/>
  <c r="H97" i="1"/>
  <c r="E97" i="1"/>
  <c r="B97" i="1"/>
  <c r="K96" i="1"/>
  <c r="H96" i="1"/>
  <c r="E96" i="1"/>
  <c r="B96" i="1"/>
  <c r="K95" i="1"/>
  <c r="H95" i="1"/>
  <c r="E95" i="1"/>
  <c r="Q94" i="1"/>
  <c r="M94" i="1"/>
  <c r="K94" i="1" s="1"/>
  <c r="J94" i="1"/>
  <c r="H94" i="1"/>
  <c r="G94" i="1"/>
  <c r="F94" i="1"/>
  <c r="E94" i="1"/>
  <c r="D94" i="1"/>
  <c r="K92" i="1"/>
  <c r="H92" i="1"/>
  <c r="Q92" i="1" s="1"/>
  <c r="B92" i="1"/>
  <c r="K91" i="1"/>
  <c r="J91" i="1"/>
  <c r="I91" i="1"/>
  <c r="H91" i="1" s="1"/>
  <c r="G91" i="1"/>
  <c r="F91" i="1"/>
  <c r="E91" i="1"/>
  <c r="O91" i="1" s="1"/>
  <c r="C91" i="1"/>
  <c r="Q90" i="1"/>
  <c r="E90" i="1"/>
  <c r="H89" i="1"/>
  <c r="E89" i="1"/>
  <c r="B89" i="1"/>
  <c r="M88" i="1"/>
  <c r="L88" i="1"/>
  <c r="J88" i="1"/>
  <c r="I88" i="1"/>
  <c r="H88" i="1"/>
  <c r="Q88" i="1" s="1"/>
  <c r="G88" i="1"/>
  <c r="F88" i="1"/>
  <c r="E88" i="1"/>
  <c r="D88" i="1"/>
  <c r="C88" i="1"/>
  <c r="M87" i="1"/>
  <c r="J87" i="1"/>
  <c r="I87" i="1"/>
  <c r="G87" i="1"/>
  <c r="F87" i="1"/>
  <c r="E87" i="1"/>
  <c r="C87" i="1"/>
  <c r="K86" i="1"/>
  <c r="H86" i="1"/>
  <c r="E86" i="1"/>
  <c r="B86" i="1"/>
  <c r="Q85" i="1"/>
  <c r="H85" i="1"/>
  <c r="P85" i="1" s="1"/>
  <c r="E85" i="1"/>
  <c r="O85" i="1" s="1"/>
  <c r="J84" i="1"/>
  <c r="H84" i="1" s="1"/>
  <c r="G84" i="1"/>
  <c r="E84" i="1"/>
  <c r="O84" i="1" s="1"/>
  <c r="H83" i="1"/>
  <c r="E83" i="1"/>
  <c r="M82" i="1"/>
  <c r="K82" i="1"/>
  <c r="J82" i="1"/>
  <c r="I82" i="1"/>
  <c r="G82" i="1"/>
  <c r="F82" i="1"/>
  <c r="D82" i="1"/>
  <c r="B82" i="1"/>
  <c r="P81" i="1"/>
  <c r="K81" i="1"/>
  <c r="H81" i="1"/>
  <c r="E81" i="1"/>
  <c r="B81" i="1"/>
  <c r="K80" i="1"/>
  <c r="H80" i="1"/>
  <c r="E80" i="1"/>
  <c r="B80" i="1"/>
  <c r="M79" i="1"/>
  <c r="L79" i="1"/>
  <c r="K79" i="1"/>
  <c r="P79" i="1" s="1"/>
  <c r="J79" i="1"/>
  <c r="I79" i="1"/>
  <c r="H79" i="1"/>
  <c r="G79" i="1"/>
  <c r="D79" i="1"/>
  <c r="C79" i="1"/>
  <c r="B79" i="1" s="1"/>
  <c r="H78" i="1"/>
  <c r="E78" i="1"/>
  <c r="Q77" i="1"/>
  <c r="K77" i="1"/>
  <c r="P77" i="1" s="1"/>
  <c r="H77" i="1"/>
  <c r="E77" i="1"/>
  <c r="B77" i="1"/>
  <c r="K76" i="1"/>
  <c r="P76" i="1" s="1"/>
  <c r="H76" i="1"/>
  <c r="E76" i="1"/>
  <c r="B76" i="1"/>
  <c r="Q75" i="1"/>
  <c r="K75" i="1"/>
  <c r="H75" i="1"/>
  <c r="E75" i="1"/>
  <c r="B75" i="1"/>
  <c r="M74" i="1"/>
  <c r="L74" i="1"/>
  <c r="K74" i="1"/>
  <c r="J74" i="1"/>
  <c r="H74" i="1" s="1"/>
  <c r="I74" i="1"/>
  <c r="G74" i="1"/>
  <c r="G73" i="1" s="1"/>
  <c r="F74" i="1"/>
  <c r="E74" i="1" s="1"/>
  <c r="D74" i="1"/>
  <c r="C74" i="1"/>
  <c r="M73" i="1"/>
  <c r="L73" i="1"/>
  <c r="J73" i="1"/>
  <c r="D73" i="1"/>
  <c r="K72" i="1"/>
  <c r="H72" i="1"/>
  <c r="E72" i="1"/>
  <c r="B72" i="1"/>
  <c r="K71" i="1"/>
  <c r="H71" i="1"/>
  <c r="E71" i="1"/>
  <c r="B71" i="1"/>
  <c r="K70" i="1"/>
  <c r="H70" i="1"/>
  <c r="Q70" i="1" s="1"/>
  <c r="E70" i="1"/>
  <c r="B70" i="1"/>
  <c r="Q69" i="1"/>
  <c r="K69" i="1"/>
  <c r="H69" i="1"/>
  <c r="E69" i="1"/>
  <c r="B69" i="1"/>
  <c r="Q68" i="1"/>
  <c r="K68" i="1"/>
  <c r="P68" i="1" s="1"/>
  <c r="H68" i="1"/>
  <c r="E68" i="1"/>
  <c r="B68" i="1"/>
  <c r="N68" i="1" s="1"/>
  <c r="Q67" i="1"/>
  <c r="K67" i="1"/>
  <c r="P67" i="1" s="1"/>
  <c r="H67" i="1"/>
  <c r="E67" i="1"/>
  <c r="B67" i="1"/>
  <c r="N67" i="1" s="1"/>
  <c r="Q66" i="1"/>
  <c r="K66" i="1"/>
  <c r="P66" i="1" s="1"/>
  <c r="H66" i="1"/>
  <c r="E66" i="1"/>
  <c r="B66" i="1"/>
  <c r="N66" i="1" s="1"/>
  <c r="M65" i="1"/>
  <c r="L65" i="1"/>
  <c r="J65" i="1"/>
  <c r="I65" i="1"/>
  <c r="H65" i="1"/>
  <c r="Q65" i="1" s="1"/>
  <c r="G65" i="1"/>
  <c r="F65" i="1"/>
  <c r="E65" i="1"/>
  <c r="D65" i="1"/>
  <c r="C65" i="1"/>
  <c r="B65" i="1"/>
  <c r="Q64" i="1"/>
  <c r="H64" i="1"/>
  <c r="E64" i="1"/>
  <c r="Q63" i="1"/>
  <c r="K63" i="1"/>
  <c r="H63" i="1"/>
  <c r="E63" i="1"/>
  <c r="B63" i="1"/>
  <c r="B62" i="1" s="1"/>
  <c r="M62" i="1"/>
  <c r="L62" i="1"/>
  <c r="K62" i="1"/>
  <c r="J62" i="1"/>
  <c r="I62" i="1"/>
  <c r="H62" i="1"/>
  <c r="F62" i="1"/>
  <c r="E62" i="1" s="1"/>
  <c r="Q62" i="1" s="1"/>
  <c r="D62" i="1"/>
  <c r="C62" i="1"/>
  <c r="Q61" i="1"/>
  <c r="H61" i="1"/>
  <c r="E61" i="1"/>
  <c r="P60" i="1"/>
  <c r="K60" i="1"/>
  <c r="H60" i="1"/>
  <c r="E60" i="1"/>
  <c r="Q60" i="1" s="1"/>
  <c r="B60" i="1"/>
  <c r="O59" i="1"/>
  <c r="M59" i="1"/>
  <c r="L59" i="1"/>
  <c r="K59" i="1"/>
  <c r="J59" i="1"/>
  <c r="I59" i="1"/>
  <c r="H59" i="1" s="1"/>
  <c r="G59" i="1"/>
  <c r="F59" i="1"/>
  <c r="E59" i="1" s="1"/>
  <c r="D59" i="1"/>
  <c r="C59" i="1"/>
  <c r="B59" i="1" s="1"/>
  <c r="K58" i="1"/>
  <c r="P58" i="1" s="1"/>
  <c r="H58" i="1"/>
  <c r="Q58" i="1" s="1"/>
  <c r="E58" i="1"/>
  <c r="B58" i="1"/>
  <c r="Q57" i="1"/>
  <c r="K57" i="1"/>
  <c r="H57" i="1"/>
  <c r="E57" i="1"/>
  <c r="B57" i="1"/>
  <c r="K55" i="1"/>
  <c r="H55" i="1"/>
  <c r="E55" i="1"/>
  <c r="B55" i="1"/>
  <c r="Q54" i="1"/>
  <c r="K54" i="1"/>
  <c r="H54" i="1"/>
  <c r="E54" i="1"/>
  <c r="B54" i="1"/>
  <c r="K53" i="1"/>
  <c r="H53" i="1"/>
  <c r="E53" i="1"/>
  <c r="Q53" i="1" s="1"/>
  <c r="B53" i="1"/>
  <c r="O52" i="1"/>
  <c r="M52" i="1"/>
  <c r="K52" i="1" s="1"/>
  <c r="J52" i="1"/>
  <c r="H52" i="1" s="1"/>
  <c r="G52" i="1"/>
  <c r="E52" i="1" s="1"/>
  <c r="D52" i="1"/>
  <c r="B52" i="1" s="1"/>
  <c r="K51" i="1"/>
  <c r="H51" i="1"/>
  <c r="P51" i="1" s="1"/>
  <c r="E51" i="1"/>
  <c r="B51" i="1"/>
  <c r="K50" i="1"/>
  <c r="H50" i="1"/>
  <c r="Q50" i="1" s="1"/>
  <c r="E50" i="1"/>
  <c r="O50" i="1" s="1"/>
  <c r="B50" i="1"/>
  <c r="N50" i="1" s="1"/>
  <c r="M49" i="1"/>
  <c r="L49" i="1"/>
  <c r="K49" i="1"/>
  <c r="J49" i="1"/>
  <c r="I49" i="1"/>
  <c r="H49" i="1"/>
  <c r="Q49" i="1" s="1"/>
  <c r="G49" i="1"/>
  <c r="E49" i="1" s="1"/>
  <c r="D49" i="1"/>
  <c r="C49" i="1"/>
  <c r="B49" i="1"/>
  <c r="O48" i="1"/>
  <c r="H48" i="1"/>
  <c r="Q48" i="1" s="1"/>
  <c r="E48" i="1"/>
  <c r="B48" i="1"/>
  <c r="N48" i="1" s="1"/>
  <c r="K47" i="1"/>
  <c r="H47" i="1"/>
  <c r="E47" i="1"/>
  <c r="Q47" i="1" s="1"/>
  <c r="B47" i="1"/>
  <c r="K46" i="1"/>
  <c r="H46" i="1"/>
  <c r="Q46" i="1" s="1"/>
  <c r="E46" i="1"/>
  <c r="B46" i="1"/>
  <c r="M45" i="1"/>
  <c r="L45" i="1"/>
  <c r="J45" i="1"/>
  <c r="I45" i="1"/>
  <c r="H45" i="1"/>
  <c r="G45" i="1"/>
  <c r="F45" i="1"/>
  <c r="E45" i="1" s="1"/>
  <c r="D45" i="1"/>
  <c r="C45" i="1"/>
  <c r="B45" i="1" s="1"/>
  <c r="P44" i="1"/>
  <c r="H44" i="1"/>
  <c r="Q44" i="1" s="1"/>
  <c r="E44" i="1"/>
  <c r="O44" i="1" s="1"/>
  <c r="B44" i="1"/>
  <c r="N44" i="1" s="1"/>
  <c r="O43" i="1"/>
  <c r="H43" i="1"/>
  <c r="Q43" i="1" s="1"/>
  <c r="E43" i="1"/>
  <c r="B43" i="1"/>
  <c r="N43" i="1" s="1"/>
  <c r="M42" i="1"/>
  <c r="L42" i="1"/>
  <c r="K42" i="1" s="1"/>
  <c r="J42" i="1"/>
  <c r="I42" i="1"/>
  <c r="G42" i="1"/>
  <c r="F42" i="1"/>
  <c r="E42" i="1" s="1"/>
  <c r="D42" i="1"/>
  <c r="C42" i="1"/>
  <c r="B42" i="1"/>
  <c r="N42" i="1" s="1"/>
  <c r="Q41" i="1"/>
  <c r="K41" i="1"/>
  <c r="P41" i="1" s="1"/>
  <c r="H41" i="1"/>
  <c r="E41" i="1"/>
  <c r="B41" i="1"/>
  <c r="N41" i="1" s="1"/>
  <c r="Q40" i="1"/>
  <c r="K40" i="1"/>
  <c r="P40" i="1" s="1"/>
  <c r="H40" i="1"/>
  <c r="E40" i="1"/>
  <c r="B40" i="1"/>
  <c r="N40" i="1" s="1"/>
  <c r="K39" i="1"/>
  <c r="H39" i="1"/>
  <c r="E39" i="1"/>
  <c r="Q39" i="1" s="1"/>
  <c r="B39" i="1"/>
  <c r="O38" i="1"/>
  <c r="H38" i="1"/>
  <c r="Q38" i="1" s="1"/>
  <c r="E38" i="1"/>
  <c r="B38" i="1"/>
  <c r="N38" i="1" s="1"/>
  <c r="Q37" i="1"/>
  <c r="K37" i="1"/>
  <c r="P37" i="1" s="1"/>
  <c r="H37" i="1"/>
  <c r="E37" i="1"/>
  <c r="B37" i="1"/>
  <c r="N37" i="1" s="1"/>
  <c r="N36" i="1"/>
  <c r="H36" i="1"/>
  <c r="Q36" i="1" s="1"/>
  <c r="E36" i="1"/>
  <c r="O36" i="1" s="1"/>
  <c r="B36" i="1"/>
  <c r="H35" i="1"/>
  <c r="P35" i="1" s="1"/>
  <c r="E35" i="1"/>
  <c r="O35" i="1" s="1"/>
  <c r="B35" i="1"/>
  <c r="N35" i="1" s="1"/>
  <c r="K34" i="1"/>
  <c r="H34" i="1"/>
  <c r="Q34" i="1" s="1"/>
  <c r="E34" i="1"/>
  <c r="B34" i="1"/>
  <c r="H33" i="1"/>
  <c r="P33" i="1" s="1"/>
  <c r="E33" i="1"/>
  <c r="O33" i="1" s="1"/>
  <c r="B33" i="1"/>
  <c r="N33" i="1" s="1"/>
  <c r="P32" i="1"/>
  <c r="H32" i="1"/>
  <c r="Q32" i="1" s="1"/>
  <c r="E32" i="1"/>
  <c r="O32" i="1" s="1"/>
  <c r="B32" i="1"/>
  <c r="N32" i="1" s="1"/>
  <c r="K31" i="1"/>
  <c r="H31" i="1"/>
  <c r="Q31" i="1" s="1"/>
  <c r="E31" i="1"/>
  <c r="B31" i="1"/>
  <c r="P30" i="1"/>
  <c r="H30" i="1"/>
  <c r="Q30" i="1" s="1"/>
  <c r="E30" i="1"/>
  <c r="O30" i="1" s="1"/>
  <c r="B30" i="1"/>
  <c r="N30" i="1" s="1"/>
  <c r="M29" i="1"/>
  <c r="L29" i="1"/>
  <c r="K29" i="1"/>
  <c r="O29" i="1" s="1"/>
  <c r="J29" i="1"/>
  <c r="I29" i="1"/>
  <c r="H29" i="1" s="1"/>
  <c r="Q29" i="1" s="1"/>
  <c r="G29" i="1"/>
  <c r="G19" i="1" s="1"/>
  <c r="F29" i="1"/>
  <c r="E29" i="1" s="1"/>
  <c r="D29" i="1"/>
  <c r="C29" i="1"/>
  <c r="K28" i="1"/>
  <c r="H28" i="1"/>
  <c r="E28" i="1"/>
  <c r="B28" i="1"/>
  <c r="K27" i="1"/>
  <c r="H27" i="1"/>
  <c r="Q27" i="1" s="1"/>
  <c r="E27" i="1"/>
  <c r="B27" i="1"/>
  <c r="P26" i="1"/>
  <c r="K26" i="1"/>
  <c r="N26" i="1" s="1"/>
  <c r="H26" i="1"/>
  <c r="Q26" i="1" s="1"/>
  <c r="E26" i="1"/>
  <c r="O26" i="1" s="1"/>
  <c r="B26" i="1"/>
  <c r="K25" i="1"/>
  <c r="H25" i="1"/>
  <c r="Q25" i="1" s="1"/>
  <c r="E25" i="1"/>
  <c r="B25" i="1"/>
  <c r="Q24" i="1"/>
  <c r="H24" i="1"/>
  <c r="P24" i="1" s="1"/>
  <c r="E24" i="1"/>
  <c r="O24" i="1" s="1"/>
  <c r="B24" i="1"/>
  <c r="N24" i="1" s="1"/>
  <c r="K23" i="1"/>
  <c r="N23" i="1" s="1"/>
  <c r="H23" i="1"/>
  <c r="Q23" i="1" s="1"/>
  <c r="E23" i="1"/>
  <c r="O23" i="1" s="1"/>
  <c r="B23" i="1"/>
  <c r="K22" i="1"/>
  <c r="N22" i="1" s="1"/>
  <c r="H22" i="1"/>
  <c r="Q22" i="1" s="1"/>
  <c r="E22" i="1"/>
  <c r="O22" i="1" s="1"/>
  <c r="B22" i="1"/>
  <c r="P21" i="1"/>
  <c r="K21" i="1"/>
  <c r="H21" i="1"/>
  <c r="Q21" i="1" s="1"/>
  <c r="E21" i="1"/>
  <c r="B21" i="1"/>
  <c r="M20" i="1"/>
  <c r="L20" i="1"/>
  <c r="K20" i="1" s="1"/>
  <c r="J20" i="1"/>
  <c r="J19" i="1" s="1"/>
  <c r="I20" i="1"/>
  <c r="G20" i="1"/>
  <c r="F20" i="1"/>
  <c r="E20" i="1" s="1"/>
  <c r="D20" i="1"/>
  <c r="C20" i="1"/>
  <c r="B20" i="1"/>
  <c r="N20" i="1" s="1"/>
  <c r="M19" i="1"/>
  <c r="I19" i="1"/>
  <c r="F19" i="1"/>
  <c r="P18" i="1"/>
  <c r="K18" i="1"/>
  <c r="H18" i="1"/>
  <c r="E18" i="1"/>
  <c r="E12" i="1" s="1"/>
  <c r="E10" i="1" s="1"/>
  <c r="B18" i="1"/>
  <c r="O17" i="1"/>
  <c r="H17" i="1"/>
  <c r="Q17" i="1" s="1"/>
  <c r="E17" i="1"/>
  <c r="B17" i="1"/>
  <c r="N17" i="1" s="1"/>
  <c r="N16" i="1"/>
  <c r="H16" i="1"/>
  <c r="Q16" i="1" s="1"/>
  <c r="E16" i="1"/>
  <c r="O16" i="1" s="1"/>
  <c r="B16" i="1"/>
  <c r="H15" i="1"/>
  <c r="P15" i="1" s="1"/>
  <c r="E15" i="1"/>
  <c r="O15" i="1" s="1"/>
  <c r="B15" i="1"/>
  <c r="N15" i="1" s="1"/>
  <c r="P14" i="1"/>
  <c r="H14" i="1"/>
  <c r="E14" i="1"/>
  <c r="O14" i="1" s="1"/>
  <c r="B14" i="1"/>
  <c r="N14" i="1" s="1"/>
  <c r="M13" i="1"/>
  <c r="K13" i="1" s="1"/>
  <c r="J13" i="1"/>
  <c r="H13" i="1" s="1"/>
  <c r="G13" i="1"/>
  <c r="E13" i="1" s="1"/>
  <c r="D13" i="1"/>
  <c r="M12" i="1"/>
  <c r="I12" i="1"/>
  <c r="G12" i="1"/>
  <c r="F12" i="1"/>
  <c r="F10" i="1" s="1"/>
  <c r="F9" i="1" s="1"/>
  <c r="Q11" i="1"/>
  <c r="P11" i="1"/>
  <c r="L11" i="1"/>
  <c r="K11" i="1"/>
  <c r="H11" i="1"/>
  <c r="E11" i="1"/>
  <c r="C11" i="1"/>
  <c r="M10" i="1"/>
  <c r="I10" i="1"/>
  <c r="I9" i="1" s="1"/>
  <c r="G10" i="1"/>
  <c r="G9" i="1"/>
  <c r="G114" i="1" s="1"/>
  <c r="O74" i="1" l="1"/>
  <c r="K73" i="1"/>
  <c r="Q91" i="1"/>
  <c r="P91" i="1"/>
  <c r="P13" i="1"/>
  <c r="K12" i="1"/>
  <c r="Q14" i="1"/>
  <c r="E19" i="1"/>
  <c r="E9" i="1" s="1"/>
  <c r="P20" i="1"/>
  <c r="O20" i="1"/>
  <c r="P22" i="1"/>
  <c r="Q33" i="1"/>
  <c r="Q35" i="1"/>
  <c r="H42" i="1"/>
  <c r="Q42" i="1" s="1"/>
  <c r="K45" i="1"/>
  <c r="L19" i="1"/>
  <c r="L9" i="1" s="1"/>
  <c r="L114" i="1" s="1"/>
  <c r="P57" i="1"/>
  <c r="O57" i="1"/>
  <c r="N57" i="1"/>
  <c r="N59" i="1"/>
  <c r="P59" i="1"/>
  <c r="K88" i="1"/>
  <c r="L87" i="1"/>
  <c r="K87" i="1" s="1"/>
  <c r="Q89" i="1"/>
  <c r="H100" i="1"/>
  <c r="P107" i="1"/>
  <c r="O107" i="1"/>
  <c r="N107" i="1"/>
  <c r="Q13" i="1"/>
  <c r="H12" i="1"/>
  <c r="B29" i="1"/>
  <c r="B19" i="1" s="1"/>
  <c r="C19" i="1"/>
  <c r="C9" i="1" s="1"/>
  <c r="C114" i="1" s="1"/>
  <c r="O11" i="1"/>
  <c r="N11" i="1"/>
  <c r="J12" i="1"/>
  <c r="J10" i="1" s="1"/>
  <c r="J9" i="1" s="1"/>
  <c r="J114" i="1" s="1"/>
  <c r="B13" i="1"/>
  <c r="B12" i="1" s="1"/>
  <c r="D12" i="1"/>
  <c r="D10" i="1" s="1"/>
  <c r="O13" i="1"/>
  <c r="Q15" i="1"/>
  <c r="P23" i="1"/>
  <c r="N29" i="1"/>
  <c r="P29" i="1"/>
  <c r="Q45" i="1"/>
  <c r="P49" i="1"/>
  <c r="Q52" i="1"/>
  <c r="P70" i="1"/>
  <c r="O70" i="1"/>
  <c r="B74" i="1"/>
  <c r="B73" i="1" s="1"/>
  <c r="C73" i="1"/>
  <c r="H82" i="1"/>
  <c r="Q84" i="1"/>
  <c r="P84" i="1"/>
  <c r="H87" i="1"/>
  <c r="Q87" i="1" s="1"/>
  <c r="I73" i="1"/>
  <c r="D87" i="1"/>
  <c r="B87" i="1" s="1"/>
  <c r="B88" i="1"/>
  <c r="Q111" i="1"/>
  <c r="K10" i="1"/>
  <c r="M9" i="1"/>
  <c r="M114" i="1" s="1"/>
  <c r="E82" i="1"/>
  <c r="F79" i="1"/>
  <c r="I114" i="1"/>
  <c r="H114" i="1" s="1"/>
  <c r="H20" i="1"/>
  <c r="P42" i="1"/>
  <c r="O42" i="1"/>
  <c r="D19" i="1"/>
  <c r="O49" i="1"/>
  <c r="P50" i="1"/>
  <c r="N52" i="1"/>
  <c r="P52" i="1"/>
  <c r="Q59" i="1"/>
  <c r="H73" i="1"/>
  <c r="Q74" i="1"/>
  <c r="P74" i="1"/>
  <c r="P75" i="1"/>
  <c r="B94" i="1"/>
  <c r="D91" i="1"/>
  <c r="B91" i="1" s="1"/>
  <c r="N91" i="1" s="1"/>
  <c r="P110" i="1"/>
  <c r="P17" i="1"/>
  <c r="O37" i="1"/>
  <c r="P38" i="1"/>
  <c r="O40" i="1"/>
  <c r="O41" i="1"/>
  <c r="P43" i="1"/>
  <c r="P48" i="1"/>
  <c r="K65" i="1"/>
  <c r="O66" i="1"/>
  <c r="O67" i="1"/>
  <c r="O68" i="1"/>
  <c r="P16" i="1"/>
  <c r="P36" i="1"/>
  <c r="N49" i="1"/>
  <c r="O75" i="1"/>
  <c r="O77" i="1"/>
  <c r="Q20" i="1" l="1"/>
  <c r="H19" i="1"/>
  <c r="Q19" i="1" s="1"/>
  <c r="O45" i="1"/>
  <c r="N45" i="1"/>
  <c r="P45" i="1"/>
  <c r="N13" i="1"/>
  <c r="P73" i="1"/>
  <c r="P65" i="1"/>
  <c r="O65" i="1"/>
  <c r="N65" i="1"/>
  <c r="O10" i="1"/>
  <c r="Q12" i="1"/>
  <c r="H10" i="1"/>
  <c r="P10" i="1" s="1"/>
  <c r="K19" i="1"/>
  <c r="E79" i="1"/>
  <c r="F73" i="1"/>
  <c r="B10" i="1"/>
  <c r="B9" i="1" s="1"/>
  <c r="B114" i="1" s="1"/>
  <c r="D9" i="1"/>
  <c r="D114" i="1" s="1"/>
  <c r="P12" i="1"/>
  <c r="N12" i="1"/>
  <c r="O12" i="1"/>
  <c r="E73" i="1" l="1"/>
  <c r="F114" i="1"/>
  <c r="N10" i="1"/>
  <c r="Q10" i="1"/>
  <c r="H9" i="1"/>
  <c r="Q9" i="1" s="1"/>
  <c r="P19" i="1"/>
  <c r="O19" i="1"/>
  <c r="N19" i="1"/>
  <c r="K9" i="1"/>
  <c r="N9" i="1" l="1"/>
  <c r="K114" i="1"/>
  <c r="P9" i="1"/>
  <c r="O9" i="1"/>
  <c r="E114" i="1"/>
  <c r="Q114" i="1" s="1"/>
  <c r="Q73" i="1"/>
  <c r="O73" i="1"/>
  <c r="P114" i="1" l="1"/>
  <c r="O114" i="1"/>
  <c r="N114" i="1"/>
</calcChain>
</file>

<file path=xl/sharedStrings.xml><?xml version="1.0" encoding="utf-8"?>
<sst xmlns="http://schemas.openxmlformats.org/spreadsheetml/2006/main" count="141" uniqueCount="123">
  <si>
    <t>ПРИЛОЖЕНИЕ № 1</t>
  </si>
  <si>
    <r>
      <t xml:space="preserve"> </t>
    </r>
    <r>
      <rPr>
        <b/>
        <sz val="11"/>
        <rFont val="Tahoma"/>
        <family val="2"/>
        <charset val="204"/>
      </rPr>
      <t xml:space="preserve"> ИЗПЪЛНЕНИЕ НА ПРИХОДИТЕ ПО БЮДЖЕТ 2021 ГОДИНА И БЮДЖЕТ 2022 Г.</t>
    </r>
  </si>
  <si>
    <t xml:space="preserve"> БЮДЖЕТ 2022 ГОД.</t>
  </si>
  <si>
    <t>ПРОЕКТ 2023 г.</t>
  </si>
  <si>
    <t>РЪСТ</t>
  </si>
  <si>
    <t xml:space="preserve">% НА </t>
  </si>
  <si>
    <t>НАИМЕНОВАНИЕ НА ПРИХОДИТЕ</t>
  </si>
  <si>
    <t>ПЪРВОНАЧАЛЕН БЮДЖЕТ</t>
  </si>
  <si>
    <t>АКТУАЛИЗИРАН БЮДЖЕТ</t>
  </si>
  <si>
    <t>ИЗПЪЛНЕНИЕ 31.12.2022 Г.</t>
  </si>
  <si>
    <t>ВСИЧКО</t>
  </si>
  <si>
    <t>ДЪРЖ.</t>
  </si>
  <si>
    <t>МЕСТНИ</t>
  </si>
  <si>
    <t>ИЗПЪЛН.</t>
  </si>
  <si>
    <t>ПРИХ.</t>
  </si>
  <si>
    <t>к.11/к.2</t>
  </si>
  <si>
    <t>к.11/к.5</t>
  </si>
  <si>
    <t>к 11/к.8</t>
  </si>
  <si>
    <t>К.8/К.5</t>
  </si>
  <si>
    <t>І. ИМУЩЕСТВЕНИ ДАНЪЦИ И НЕДАНЪЧНИ ПРИХОДИ</t>
  </si>
  <si>
    <t>1. ДАНЪЧНИ ПРИХОДИ</t>
  </si>
  <si>
    <t>0103 ДАНЪК ВЪРХУ ДОХОДИТЕ НА ФИЗ.ЛИЦА ОКОНЧАТЕЛЕН ГОД. /ПАТЕНТЕН/ ДАНЪК</t>
  </si>
  <si>
    <t>1.Б. ИМУЩЕСТВЕНИ ДАНЪЦИ</t>
  </si>
  <si>
    <t>1300 ИМУЩЕСТВЕНИ ДАНЪЦИ</t>
  </si>
  <si>
    <t>1301 ДАНЪК В/У НЕДВИЖ. ИМОТИ</t>
  </si>
  <si>
    <t>1303 ДАНЪК В/У ПРЕВОЗНИТЕ СРЕДСТВА</t>
  </si>
  <si>
    <t>1304 ДАНЪК ПРИ ПРИДОБИВАНЕ НА ИМУЩ. ПО ДАРЕНИЯ И ВЪЗМЕЗДЕН НАЧИН</t>
  </si>
  <si>
    <t>1308 ТУРИСТИЧЕСКИ ДАНЪК</t>
  </si>
  <si>
    <t>2000 ДРУГИ ДАНЪЦИ</t>
  </si>
  <si>
    <t>2. НЕДАНЪЧНИ ПРИХОДИ</t>
  </si>
  <si>
    <t>2400 ПРИХ. И ДОХОДИ ОТ СОБСТВЕНОСТ</t>
  </si>
  <si>
    <t xml:space="preserve">2401 ВНОСКИ ОТ ПРИХ. НА ДЪРЖ. (ОБЩ.) ПРЕДПР. </t>
  </si>
  <si>
    <t>2404 ПРИХОДИ ОТ ПРОДАЖБА НА УСЛУГИ, СТОКИ И ПРОДУКЦИЯ</t>
  </si>
  <si>
    <t>2405 ПРИХОДИ ОТ НАЕМИ НА ИМУЩЕСТВО</t>
  </si>
  <si>
    <t>2406 ПРИХОДИ ОТ НАЕМИ НА ЗЕМЯ</t>
  </si>
  <si>
    <t>2407 ПРИХОДИ ОТ ДИВИДЕНТИ</t>
  </si>
  <si>
    <t>2408 ПРИХОДИ ОТ ЛИХВИ ТЕКУЩИ БАНКОВИ СМЕТКИ</t>
  </si>
  <si>
    <t>2409 ПРИХОДИ ОТ ЛИХВИ ПО СРОЧНИ ДЕПОЗИТИ</t>
  </si>
  <si>
    <t>2419 ПРИХОДИ ОТ ДРУГИ ЛИХВИ</t>
  </si>
  <si>
    <t>2700 ОБЩИНСКИ ТАКСИ</t>
  </si>
  <si>
    <t>2701 ЗА ПОЛЗВАНЕ НА ДЕТСКИ ГРАДИНИ И ДР.ПО ОБРАЗ.</t>
  </si>
  <si>
    <t>2702 ЗА ПОЛЗВАНЕ НА ДЕТСКИ ЯСЛИ И ДР.ПО ЗДРАВЕОПАЗВАНЕТО</t>
  </si>
  <si>
    <t>2704 ЗА ПОЛЗВ.НА ДОМАШЕН СОЦИАЛЕН ПАТРОНАЖ И ОБЩ. СОЦИАЛНИ УСЛУГИ</t>
  </si>
  <si>
    <t>2705 ЗА ПОЛЗВАНЕ НА ПАЗАРИ, ТЪРЖИЩА И ДРУГИ</t>
  </si>
  <si>
    <t>2706 ЗА ПОЛ.НА ПОЛУДН.ДЕТСКИ ГРАДИНИ</t>
  </si>
  <si>
    <t>2707 ЗА БИТОВИ ОТПАДЪЦИ</t>
  </si>
  <si>
    <t>2710 ЗА ТЕХНИЧЕСКИ УСЛУГИ</t>
  </si>
  <si>
    <t>2711 ЗА АДМИНИСТРАТИВНИ УСЛУГИ</t>
  </si>
  <si>
    <t>2715 ЗА ОТКУПУВАНЕ НА ГРОБНИ МЕСТА</t>
  </si>
  <si>
    <t>2716 ТУРИСТИЧЕСКИ ТАКСИ</t>
  </si>
  <si>
    <t>2717 ЗА ПРИТЕЖАВАНЕ НА КУЧЕ</t>
  </si>
  <si>
    <t>2729 ДРУГИ ОБЩИНСКИ ТАКСИ</t>
  </si>
  <si>
    <t>2800 ГЛОБИ, САНКЦИИ И НАКАЗАТЕЛНИ ЛИХВИ</t>
  </si>
  <si>
    <t>2802 ГЛОБИ, САНКЦИИ, НЕУСТОЙКИ И ДР.</t>
  </si>
  <si>
    <t>2809 НАКАЗ. ЛИХВИ ЗА ДАНЪЦИ, МИТА И ОС. ВНОСКИ</t>
  </si>
  <si>
    <t>3600 ДРУГИ НЕДАНЪЧНИ ПРИХОДИ</t>
  </si>
  <si>
    <t>3618 КОРЕКТИВ ЗА КАСОВИ ПОСТЪПЛЕНИЯ</t>
  </si>
  <si>
    <t xml:space="preserve">3611 ПОЛУЧЕНИ ЗАСТРАХОВАТЕЛНИ ОБЕЗЩЕТЕНИЯ ЗА ДМА </t>
  </si>
  <si>
    <t>3619 ДРУГИ НЕДАНЪЧНИ ПРИХОДИ</t>
  </si>
  <si>
    <t>3700 СЪБРАН И ВНЕСЕН ДДС И ДР. ДАНЪЦИ</t>
  </si>
  <si>
    <t>3701 ВНЕСЕН ДДС</t>
  </si>
  <si>
    <t>3702 ВНЕСЕН ДАНЪК В/У ПРИХОДИ ОТ СТОП. ДЕЙНОСТ НА БЮДЖ. ПРЕДПРИЯТИЯ</t>
  </si>
  <si>
    <t>4000 ПРИХОДИ ОТ ПРОДАЖБА НА ОБЩ. ИМУЩЕСТВО</t>
  </si>
  <si>
    <t>4022 ПОСТЪПЛЕНИЯ ОТ ПРОДАЖБА НА СГРАДИ</t>
  </si>
  <si>
    <t>4025 ПОСТЪПЛЕНИЯ ОТ ПРОДАЖБА НА СТОПАНСКИ ИНВЕНТАР</t>
  </si>
  <si>
    <t>4023 ПОСТЪПЛЕНИЯ ОТ ПРОДАЖБА НА ДР ОБОРУД-НЕ</t>
  </si>
  <si>
    <t>4040 ПОСТЪПЛЕНИЯ ОТ ПРОДАЖБА НА ЗЕМЯ</t>
  </si>
  <si>
    <t xml:space="preserve">4100 ПРИХОДИ ОТ КОНЦЕСИИ </t>
  </si>
  <si>
    <t>4500 ПОМОЩИ, ДАРЕНИЯ И ДР. ОТ СТРАНАТА</t>
  </si>
  <si>
    <t>4501 ДАРЕНИЯ, ПОМОЩИ И ДР. БЕЗВЪЗМ. ПОЛУЧЕНИ СУМИ ОТ СТРАНАТА</t>
  </si>
  <si>
    <t>4600 ПОМОЩИ,ДАРЕНИЯ И ДР. ОТ ЧУЖБ.</t>
  </si>
  <si>
    <t>4610 ТЕКУЩИ ПОМОЩИ И ДАРЕНИЯ ОТ ЕС</t>
  </si>
  <si>
    <t>4670 ДАРЕНИЯ, ПОМ. И ДР. БЕЗВЪЗМ. ПОЛ. СУМИ ОТ ЧУЖБИНА</t>
  </si>
  <si>
    <t>ІІ. ВЗАИМООТНАШЕНИЯ С ЦБ В Т.Ч.</t>
  </si>
  <si>
    <t>3111 ОБЩА ДОПЪЛВАЩА СУБСИДИЯ</t>
  </si>
  <si>
    <t>3112 ИЗРАВНИТЕЛНА СУБСИДИЯ</t>
  </si>
  <si>
    <t>3113 ЦЕЛЕВА СУБИДИЯ ЗА КАПИТАЛОВИ Р-ДИ</t>
  </si>
  <si>
    <t>3118 ДРУГИ ПОЛУЧЕНИ ОТ ОБЩИНИ ЦЕЛЕВИ ТРАНСФЕРИ (СУБВЕНЦИИ) ОТ ЦБ</t>
  </si>
  <si>
    <t>3128 ДРУГИ ПОЛУЧЕНИ ОТ ОБЩИНИ ЦЕЛЕВИ ТРАНСФЕРИ (СУБВЕНЦИИ) ОТ ЦБ</t>
  </si>
  <si>
    <t>3120 ВЪЗСТАНОВЕНИ СУБСИДИИ НА ЦБ /-/</t>
  </si>
  <si>
    <t>3140 ВЪЗСТАНОВ.СУБС.ЗА ЦБ /-/</t>
  </si>
  <si>
    <t>ІІІ. ТРАНСФЕРИ ОТ/ЗА БЮДЖЕТА И СМЕТКИ ЗА 
СРЕДСТВА ОТ ЕС</t>
  </si>
  <si>
    <t>6100 МЕЖДУ БЮДЖЕТНИ СМЕТКИ</t>
  </si>
  <si>
    <t>6101 ПОЛУЧЕНИ ТРАНСФЕРИ</t>
  </si>
  <si>
    <t>6102 ПРЕДОСТАВЕНИ ТРАНСФЕРИ</t>
  </si>
  <si>
    <t>6105 ТРАНСФЕРИ ОТ МТСП ПО ПРОГРАМИ ЗА ОСИГУР. НА ЗАЕТОСТ</t>
  </si>
  <si>
    <t>6109 ВЪТРЕШНИ ТРАНСФЕРИ В СИСТЕМАТА</t>
  </si>
  <si>
    <t>6200 М/У БЮДЖ. СМЕТКИ И СМЕТКИ ЗА СРЕДСТВА ОТ ЕС</t>
  </si>
  <si>
    <t>6201 ПОЛУЧЕНИ ТРАНСФЕРИ</t>
  </si>
  <si>
    <t>6202 ПРЕДОСТАВЕНИ ТРАНСФЕРИ</t>
  </si>
  <si>
    <t>6400 ТРАНСФЕРИ ОТ/ЗА ПУДООС</t>
  </si>
  <si>
    <t>6401 ПОЛУЧЕНИ ТРАНСФЕРИ</t>
  </si>
  <si>
    <t xml:space="preserve">ІV. ВРЕМЕННИ БЕЗЛИХВЕНИ ЗАЕМИ </t>
  </si>
  <si>
    <t>7600 ВРЕМЕННИ БЕЗЛИХВЕНИ ЗАЕМИ М/У БЮДЖ. СМЕТКИ И СМЕТКИ ЗА СРЕДСТВА ОТ ЕС</t>
  </si>
  <si>
    <t>7621 ПРЕДОСТАВЕНИ ЗАЕМИ</t>
  </si>
  <si>
    <t>7622 ВЪЗСТАНОВЕНИ ЗАЕМИ</t>
  </si>
  <si>
    <t>V. ОПЕРАЦИИ С ФИНАНСОВИ АКТИВИ И ПАСИВИ</t>
  </si>
  <si>
    <t>7201 ПРЕДОСТ.СРЕДСТВА ВРЕМ.ФИН. ПОМОЩ</t>
  </si>
  <si>
    <t>7202 ВЪЗСТАНОВЕНИ СУМИ ПО ВЪЗМЕЗДНА ФИН. ПОМОЩ</t>
  </si>
  <si>
    <t>8300 ЗАЕМИ ОТ ДР.БАНКИ И ДР.ЛИЦА В СТР.</t>
  </si>
  <si>
    <t>8311 ПОЛУЧЕНИ КР. ЗАЕМИ ОТ БАНКИ В СТРАНАТА</t>
  </si>
  <si>
    <t>8321 ПОГАШЕНИЕ НА КРАТК. ЗАЕМИ ОТ БАНКИ В СТРАНАТА(-)</t>
  </si>
  <si>
    <t>8371 ПОЛУЧЕНИ КРАТКОСРОЧЕН ЗАЕМ ОТ СТРАНАТА</t>
  </si>
  <si>
    <t>8381 ПОГАШ. ПО КРАТКОСРОЧЕН ЗАЕМ ОТ СТРАНАТА</t>
  </si>
  <si>
    <t>8800 ВРЕМ.СЪХР.СРЕДСТВА И СРЕДСТВА НА РАЗПОРЕЖДАНЕ</t>
  </si>
  <si>
    <t>8802 СРЕДСТВА НА РАЗПОРЕЖД.ПРЕДОСТ./СЪБР. ОТ/ЗА БЮДЖ.</t>
  </si>
  <si>
    <t>8803 СРЕДСТВА НА РАЗПОРЕЖД.ПРЕДОСТ./СЪБР. ОТ/ЗА
С/ВА ОТ ЕС</t>
  </si>
  <si>
    <t>8809 СЪБРАНИ СРЕДСТВА И ИЗВЪРШЕНИ ПЛАЩАНИЯ ОТ/ЗА
ДРУГИ БЮДЖЕТИ</t>
  </si>
  <si>
    <t>9301 чужди средства от държавни/общински предприятия (+/-)</t>
  </si>
  <si>
    <t>9310 ЧУЖДИ СРЕДСТВА ОТ ДРУГИ ЛИЗЕ/НЕБЮДЖЕТНИ
ПРЕДПРИЯТИЯ И ФИЗИЧЕСКИ ЛИЦА/</t>
  </si>
  <si>
    <t>9339 ДРУГО ФИНАНСИРАНЕ - ОПЕРАЦИИ С ПАСИВИ/+/-/</t>
  </si>
  <si>
    <t>9500 ДЕПОЗИТИ И СРЕДСТВА ПО СМЕТКИ</t>
  </si>
  <si>
    <t>9501 ОСТАТ.ПО С/КИ ОТ ПРЕДХОДНИЯ ПЕРИОД В ЛВ.</t>
  </si>
  <si>
    <t>9502 ОСТАТ.ПО С/КИ РАВНОСТОЙНОСТ ПО ВАЛУТА</t>
  </si>
  <si>
    <t>9507 НАЛ.В ЛВ. ПО С/КИ В КРАЯ НА ПЕИОДА В ЛВ.</t>
  </si>
  <si>
    <t>9508 НАЛ.В ЛВ.ПО С/КИ В КРАЯ НА ПЕР.ВАЛ.</t>
  </si>
  <si>
    <t>9513 ПРЕВОДИ В ПРОЦЕС НА СЕТЪЛМЕНТ</t>
  </si>
  <si>
    <t>9508 НАЛ.В ЛВ. РАВНОСТОЙНОСТ ПО ВАЛУТА</t>
  </si>
  <si>
    <t xml:space="preserve">                                ВСИЧКО :</t>
  </si>
  <si>
    <t>ДИРЕКТОР ДИРЕКЦИЯ "МДТБФ":…………………………………</t>
  </si>
  <si>
    <t>КМЕТ:………………………………………</t>
  </si>
  <si>
    <t xml:space="preserve">                                                                /Й.Млъзев/</t>
  </si>
  <si>
    <t xml:space="preserve">                   /Т. Панчев/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</si>
</sst>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1"/>
      <name val="Calibri"/>
      <family val="2"/>
      <scheme val="minor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Tahoma"/>
      <family val="2"/>
      <charset val="204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9"/>
      <name val="Tahoma"/>
      <family val="2"/>
      <charset val="204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1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/>
    <xf numFmtId="0" fontId="8" fillId="0" borderId="1" xfId="0" applyFont="1" applyFill="1" applyBorder="1"/>
    <xf numFmtId="0" fontId="9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9" xfId="0" applyFill="1" applyBorder="1"/>
    <xf numFmtId="0" fontId="7" fillId="0" borderId="8" xfId="0" applyFont="1" applyFill="1" applyBorder="1"/>
    <xf numFmtId="0" fontId="8" fillId="0" borderId="8" xfId="0" applyFont="1" applyFill="1" applyBorder="1"/>
    <xf numFmtId="0" fontId="2" fillId="0" borderId="10" xfId="0" applyFont="1" applyFill="1" applyBorder="1"/>
    <xf numFmtId="0" fontId="0" fillId="0" borderId="10" xfId="0" applyFill="1" applyBorder="1" applyAlignment="1">
      <alignment horizontal="center"/>
    </xf>
    <xf numFmtId="0" fontId="0" fillId="0" borderId="13" xfId="0" applyFill="1" applyBorder="1"/>
    <xf numFmtId="0" fontId="0" fillId="0" borderId="10" xfId="0" applyFill="1" applyBorder="1"/>
    <xf numFmtId="0" fontId="8" fillId="0" borderId="10" xfId="0" applyFont="1" applyFill="1" applyBorder="1"/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0" fontId="7" fillId="0" borderId="11" xfId="0" applyFont="1" applyFill="1" applyBorder="1"/>
    <xf numFmtId="2" fontId="7" fillId="0" borderId="11" xfId="0" applyNumberFormat="1" applyFont="1" applyFill="1" applyBorder="1"/>
    <xf numFmtId="0" fontId="7" fillId="0" borderId="0" xfId="0" applyFont="1" applyFill="1"/>
    <xf numFmtId="0" fontId="7" fillId="0" borderId="11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wrapText="1"/>
    </xf>
    <xf numFmtId="0" fontId="3" fillId="0" borderId="11" xfId="0" applyFont="1" applyFill="1" applyBorder="1"/>
    <xf numFmtId="0" fontId="7" fillId="0" borderId="1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2" fillId="0" borderId="11" xfId="0" applyFont="1" applyFill="1" applyBorder="1"/>
    <xf numFmtId="0" fontId="13" fillId="0" borderId="11" xfId="0" applyFont="1" applyFill="1" applyBorder="1"/>
    <xf numFmtId="2" fontId="14" fillId="0" borderId="11" xfId="0" applyNumberFormat="1" applyFont="1" applyFill="1" applyBorder="1"/>
    <xf numFmtId="2" fontId="13" fillId="0" borderId="11" xfId="0" applyNumberFormat="1" applyFont="1" applyFill="1" applyBorder="1"/>
    <xf numFmtId="0" fontId="15" fillId="0" borderId="11" xfId="0" applyFont="1" applyFill="1" applyBorder="1" applyAlignment="1">
      <alignment wrapText="1"/>
    </xf>
    <xf numFmtId="2" fontId="16" fillId="0" borderId="11" xfId="0" applyNumberFormat="1" applyFont="1" applyFill="1" applyBorder="1"/>
    <xf numFmtId="2" fontId="8" fillId="0" borderId="11" xfId="0" applyNumberFormat="1" applyFont="1" applyFill="1" applyBorder="1"/>
    <xf numFmtId="2" fontId="3" fillId="0" borderId="11" xfId="0" applyNumberFormat="1" applyFont="1" applyFill="1" applyBorder="1"/>
    <xf numFmtId="0" fontId="7" fillId="2" borderId="0" xfId="0" applyFont="1" applyFill="1"/>
    <xf numFmtId="0" fontId="0" fillId="2" borderId="0" xfId="0" applyFill="1"/>
    <xf numFmtId="3" fontId="3" fillId="0" borderId="11" xfId="0" applyNumberFormat="1" applyFont="1" applyFill="1" applyBorder="1"/>
    <xf numFmtId="0" fontId="8" fillId="0" borderId="11" xfId="0" applyFont="1" applyFill="1" applyBorder="1"/>
    <xf numFmtId="0" fontId="8" fillId="0" borderId="0" xfId="0" applyFont="1" applyFill="1"/>
    <xf numFmtId="0" fontId="15" fillId="0" borderId="11" xfId="0" applyFont="1" applyFill="1" applyBorder="1"/>
    <xf numFmtId="0" fontId="17" fillId="0" borderId="11" xfId="0" applyFont="1" applyFill="1" applyBorder="1"/>
    <xf numFmtId="0" fontId="18" fillId="0" borderId="11" xfId="0" applyFont="1" applyFill="1" applyBorder="1" applyAlignment="1">
      <alignment wrapText="1"/>
    </xf>
    <xf numFmtId="0" fontId="19" fillId="0" borderId="0" xfId="0" applyFont="1" applyFill="1"/>
    <xf numFmtId="0" fontId="0" fillId="0" borderId="11" xfId="0" applyFill="1" applyBorder="1"/>
    <xf numFmtId="2" fontId="20" fillId="0" borderId="11" xfId="0" applyNumberFormat="1" applyFont="1" applyFill="1" applyBorder="1"/>
    <xf numFmtId="0" fontId="20" fillId="0" borderId="11" xfId="0" applyFont="1" applyFill="1" applyBorder="1"/>
    <xf numFmtId="0" fontId="1" fillId="0" borderId="11" xfId="0" applyFont="1" applyFill="1" applyBorder="1"/>
    <xf numFmtId="49" fontId="15" fillId="0" borderId="11" xfId="0" applyNumberFormat="1" applyFont="1" applyFill="1" applyBorder="1"/>
    <xf numFmtId="2" fontId="7" fillId="0" borderId="0" xfId="0" applyNumberFormat="1" applyFont="1" applyFill="1"/>
    <xf numFmtId="0" fontId="9" fillId="0" borderId="0" xfId="0" applyFont="1" applyFill="1" applyBorder="1"/>
    <xf numFmtId="0" fontId="7" fillId="0" borderId="0" xfId="0" applyFont="1" applyFill="1" applyBorder="1"/>
    <xf numFmtId="0" fontId="1" fillId="0" borderId="0" xfId="0" applyFont="1"/>
    <xf numFmtId="2" fontId="7" fillId="0" borderId="0" xfId="0" applyNumberFormat="1" applyFont="1" applyFill="1" applyBorder="1"/>
    <xf numFmtId="0" fontId="1" fillId="0" borderId="0" xfId="0" applyFont="1" applyFill="1"/>
    <xf numFmtId="0" fontId="3" fillId="3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0" fillId="0" borderId="5" xfId="0" applyFill="1" applyBorder="1"/>
    <xf numFmtId="0" fontId="11" fillId="0" borderId="11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5" xfId="0" applyFont="1" applyFill="1" applyBorder="1"/>
    <xf numFmtId="0" fontId="8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0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77"/>
  <sheetViews>
    <sheetView tabSelected="1" workbookViewId="0">
      <selection activeCell="D13" sqref="D13"/>
    </sheetView>
  </sheetViews>
  <sheetFormatPr defaultRowHeight="15" x14ac:dyDescent="0.25"/>
  <cols>
    <col min="1" max="1" width="52.7109375" style="1" customWidth="1"/>
    <col min="2" max="2" width="10.5703125" style="2" customWidth="1"/>
    <col min="3" max="3" width="9.28515625" style="2" customWidth="1"/>
    <col min="4" max="4" width="10.28515625" style="2" customWidth="1"/>
    <col min="5" max="5" width="11.140625" style="2" customWidth="1"/>
    <col min="6" max="6" width="10.28515625" style="2" customWidth="1"/>
    <col min="7" max="7" width="9.28515625" style="2" customWidth="1"/>
    <col min="8" max="8" width="10.28515625" style="68" customWidth="1"/>
    <col min="9" max="9" width="9.5703125" style="68" customWidth="1"/>
    <col min="10" max="10" width="8.7109375" style="68" customWidth="1"/>
    <col min="11" max="11" width="11" style="2" customWidth="1"/>
    <col min="12" max="12" width="10" style="2" customWidth="1"/>
    <col min="13" max="13" width="10.42578125" style="2" customWidth="1"/>
    <col min="14" max="14" width="8.28515625" style="2" customWidth="1"/>
    <col min="15" max="15" width="8.140625" style="2" customWidth="1"/>
    <col min="16" max="16" width="10.85546875" style="2" customWidth="1"/>
    <col min="17" max="17" width="9.5703125" style="2" hidden="1" customWidth="1"/>
    <col min="18" max="256" width="9.140625" style="2"/>
    <col min="257" max="257" width="51.140625" style="2" customWidth="1"/>
    <col min="258" max="258" width="10.5703125" style="2" customWidth="1"/>
    <col min="259" max="259" width="8.28515625" style="2" customWidth="1"/>
    <col min="260" max="260" width="10.28515625" style="2" customWidth="1"/>
    <col min="261" max="261" width="11.140625" style="2" customWidth="1"/>
    <col min="262" max="262" width="8" style="2" customWidth="1"/>
    <col min="263" max="263" width="9.28515625" style="2" customWidth="1"/>
    <col min="264" max="264" width="10" style="2" customWidth="1"/>
    <col min="265" max="265" width="8.42578125" style="2" customWidth="1"/>
    <col min="266" max="266" width="8.7109375" style="2" customWidth="1"/>
    <col min="267" max="267" width="9.42578125" style="2" customWidth="1"/>
    <col min="268" max="268" width="8" style="2" customWidth="1"/>
    <col min="269" max="270" width="8.28515625" style="2" customWidth="1"/>
    <col min="271" max="271" width="8.140625" style="2" customWidth="1"/>
    <col min="272" max="272" width="7.28515625" style="2" customWidth="1"/>
    <col min="273" max="273" width="0" style="2" hidden="1" customWidth="1"/>
    <col min="274" max="512" width="9.140625" style="2"/>
    <col min="513" max="513" width="51.140625" style="2" customWidth="1"/>
    <col min="514" max="514" width="10.5703125" style="2" customWidth="1"/>
    <col min="515" max="515" width="8.28515625" style="2" customWidth="1"/>
    <col min="516" max="516" width="10.28515625" style="2" customWidth="1"/>
    <col min="517" max="517" width="11.140625" style="2" customWidth="1"/>
    <col min="518" max="518" width="8" style="2" customWidth="1"/>
    <col min="519" max="519" width="9.28515625" style="2" customWidth="1"/>
    <col min="520" max="520" width="10" style="2" customWidth="1"/>
    <col min="521" max="521" width="8.42578125" style="2" customWidth="1"/>
    <col min="522" max="522" width="8.7109375" style="2" customWidth="1"/>
    <col min="523" max="523" width="9.42578125" style="2" customWidth="1"/>
    <col min="524" max="524" width="8" style="2" customWidth="1"/>
    <col min="525" max="526" width="8.28515625" style="2" customWidth="1"/>
    <col min="527" max="527" width="8.140625" style="2" customWidth="1"/>
    <col min="528" max="528" width="7.28515625" style="2" customWidth="1"/>
    <col min="529" max="529" width="0" style="2" hidden="1" customWidth="1"/>
    <col min="530" max="768" width="9.140625" style="2"/>
    <col min="769" max="769" width="51.140625" style="2" customWidth="1"/>
    <col min="770" max="770" width="10.5703125" style="2" customWidth="1"/>
    <col min="771" max="771" width="8.28515625" style="2" customWidth="1"/>
    <col min="772" max="772" width="10.28515625" style="2" customWidth="1"/>
    <col min="773" max="773" width="11.140625" style="2" customWidth="1"/>
    <col min="774" max="774" width="8" style="2" customWidth="1"/>
    <col min="775" max="775" width="9.28515625" style="2" customWidth="1"/>
    <col min="776" max="776" width="10" style="2" customWidth="1"/>
    <col min="777" max="777" width="8.42578125" style="2" customWidth="1"/>
    <col min="778" max="778" width="8.7109375" style="2" customWidth="1"/>
    <col min="779" max="779" width="9.42578125" style="2" customWidth="1"/>
    <col min="780" max="780" width="8" style="2" customWidth="1"/>
    <col min="781" max="782" width="8.28515625" style="2" customWidth="1"/>
    <col min="783" max="783" width="8.140625" style="2" customWidth="1"/>
    <col min="784" max="784" width="7.28515625" style="2" customWidth="1"/>
    <col min="785" max="785" width="0" style="2" hidden="1" customWidth="1"/>
    <col min="786" max="1024" width="9.140625" style="2"/>
    <col min="1025" max="1025" width="51.140625" style="2" customWidth="1"/>
    <col min="1026" max="1026" width="10.5703125" style="2" customWidth="1"/>
    <col min="1027" max="1027" width="8.28515625" style="2" customWidth="1"/>
    <col min="1028" max="1028" width="10.28515625" style="2" customWidth="1"/>
    <col min="1029" max="1029" width="11.140625" style="2" customWidth="1"/>
    <col min="1030" max="1030" width="8" style="2" customWidth="1"/>
    <col min="1031" max="1031" width="9.28515625" style="2" customWidth="1"/>
    <col min="1032" max="1032" width="10" style="2" customWidth="1"/>
    <col min="1033" max="1033" width="8.42578125" style="2" customWidth="1"/>
    <col min="1034" max="1034" width="8.7109375" style="2" customWidth="1"/>
    <col min="1035" max="1035" width="9.42578125" style="2" customWidth="1"/>
    <col min="1036" max="1036" width="8" style="2" customWidth="1"/>
    <col min="1037" max="1038" width="8.28515625" style="2" customWidth="1"/>
    <col min="1039" max="1039" width="8.140625" style="2" customWidth="1"/>
    <col min="1040" max="1040" width="7.28515625" style="2" customWidth="1"/>
    <col min="1041" max="1041" width="0" style="2" hidden="1" customWidth="1"/>
    <col min="1042" max="1280" width="9.140625" style="2"/>
    <col min="1281" max="1281" width="51.140625" style="2" customWidth="1"/>
    <col min="1282" max="1282" width="10.5703125" style="2" customWidth="1"/>
    <col min="1283" max="1283" width="8.28515625" style="2" customWidth="1"/>
    <col min="1284" max="1284" width="10.28515625" style="2" customWidth="1"/>
    <col min="1285" max="1285" width="11.140625" style="2" customWidth="1"/>
    <col min="1286" max="1286" width="8" style="2" customWidth="1"/>
    <col min="1287" max="1287" width="9.28515625" style="2" customWidth="1"/>
    <col min="1288" max="1288" width="10" style="2" customWidth="1"/>
    <col min="1289" max="1289" width="8.42578125" style="2" customWidth="1"/>
    <col min="1290" max="1290" width="8.7109375" style="2" customWidth="1"/>
    <col min="1291" max="1291" width="9.42578125" style="2" customWidth="1"/>
    <col min="1292" max="1292" width="8" style="2" customWidth="1"/>
    <col min="1293" max="1294" width="8.28515625" style="2" customWidth="1"/>
    <col min="1295" max="1295" width="8.140625" style="2" customWidth="1"/>
    <col min="1296" max="1296" width="7.28515625" style="2" customWidth="1"/>
    <col min="1297" max="1297" width="0" style="2" hidden="1" customWidth="1"/>
    <col min="1298" max="1536" width="9.140625" style="2"/>
    <col min="1537" max="1537" width="51.140625" style="2" customWidth="1"/>
    <col min="1538" max="1538" width="10.5703125" style="2" customWidth="1"/>
    <col min="1539" max="1539" width="8.28515625" style="2" customWidth="1"/>
    <col min="1540" max="1540" width="10.28515625" style="2" customWidth="1"/>
    <col min="1541" max="1541" width="11.140625" style="2" customWidth="1"/>
    <col min="1542" max="1542" width="8" style="2" customWidth="1"/>
    <col min="1543" max="1543" width="9.28515625" style="2" customWidth="1"/>
    <col min="1544" max="1544" width="10" style="2" customWidth="1"/>
    <col min="1545" max="1545" width="8.42578125" style="2" customWidth="1"/>
    <col min="1546" max="1546" width="8.7109375" style="2" customWidth="1"/>
    <col min="1547" max="1547" width="9.42578125" style="2" customWidth="1"/>
    <col min="1548" max="1548" width="8" style="2" customWidth="1"/>
    <col min="1549" max="1550" width="8.28515625" style="2" customWidth="1"/>
    <col min="1551" max="1551" width="8.140625" style="2" customWidth="1"/>
    <col min="1552" max="1552" width="7.28515625" style="2" customWidth="1"/>
    <col min="1553" max="1553" width="0" style="2" hidden="1" customWidth="1"/>
    <col min="1554" max="1792" width="9.140625" style="2"/>
    <col min="1793" max="1793" width="51.140625" style="2" customWidth="1"/>
    <col min="1794" max="1794" width="10.5703125" style="2" customWidth="1"/>
    <col min="1795" max="1795" width="8.28515625" style="2" customWidth="1"/>
    <col min="1796" max="1796" width="10.28515625" style="2" customWidth="1"/>
    <col min="1797" max="1797" width="11.140625" style="2" customWidth="1"/>
    <col min="1798" max="1798" width="8" style="2" customWidth="1"/>
    <col min="1799" max="1799" width="9.28515625" style="2" customWidth="1"/>
    <col min="1800" max="1800" width="10" style="2" customWidth="1"/>
    <col min="1801" max="1801" width="8.42578125" style="2" customWidth="1"/>
    <col min="1802" max="1802" width="8.7109375" style="2" customWidth="1"/>
    <col min="1803" max="1803" width="9.42578125" style="2" customWidth="1"/>
    <col min="1804" max="1804" width="8" style="2" customWidth="1"/>
    <col min="1805" max="1806" width="8.28515625" style="2" customWidth="1"/>
    <col min="1807" max="1807" width="8.140625" style="2" customWidth="1"/>
    <col min="1808" max="1808" width="7.28515625" style="2" customWidth="1"/>
    <col min="1809" max="1809" width="0" style="2" hidden="1" customWidth="1"/>
    <col min="1810" max="2048" width="9.140625" style="2"/>
    <col min="2049" max="2049" width="51.140625" style="2" customWidth="1"/>
    <col min="2050" max="2050" width="10.5703125" style="2" customWidth="1"/>
    <col min="2051" max="2051" width="8.28515625" style="2" customWidth="1"/>
    <col min="2052" max="2052" width="10.28515625" style="2" customWidth="1"/>
    <col min="2053" max="2053" width="11.140625" style="2" customWidth="1"/>
    <col min="2054" max="2054" width="8" style="2" customWidth="1"/>
    <col min="2055" max="2055" width="9.28515625" style="2" customWidth="1"/>
    <col min="2056" max="2056" width="10" style="2" customWidth="1"/>
    <col min="2057" max="2057" width="8.42578125" style="2" customWidth="1"/>
    <col min="2058" max="2058" width="8.7109375" style="2" customWidth="1"/>
    <col min="2059" max="2059" width="9.42578125" style="2" customWidth="1"/>
    <col min="2060" max="2060" width="8" style="2" customWidth="1"/>
    <col min="2061" max="2062" width="8.28515625" style="2" customWidth="1"/>
    <col min="2063" max="2063" width="8.140625" style="2" customWidth="1"/>
    <col min="2064" max="2064" width="7.28515625" style="2" customWidth="1"/>
    <col min="2065" max="2065" width="0" style="2" hidden="1" customWidth="1"/>
    <col min="2066" max="2304" width="9.140625" style="2"/>
    <col min="2305" max="2305" width="51.140625" style="2" customWidth="1"/>
    <col min="2306" max="2306" width="10.5703125" style="2" customWidth="1"/>
    <col min="2307" max="2307" width="8.28515625" style="2" customWidth="1"/>
    <col min="2308" max="2308" width="10.28515625" style="2" customWidth="1"/>
    <col min="2309" max="2309" width="11.140625" style="2" customWidth="1"/>
    <col min="2310" max="2310" width="8" style="2" customWidth="1"/>
    <col min="2311" max="2311" width="9.28515625" style="2" customWidth="1"/>
    <col min="2312" max="2312" width="10" style="2" customWidth="1"/>
    <col min="2313" max="2313" width="8.42578125" style="2" customWidth="1"/>
    <col min="2314" max="2314" width="8.7109375" style="2" customWidth="1"/>
    <col min="2315" max="2315" width="9.42578125" style="2" customWidth="1"/>
    <col min="2316" max="2316" width="8" style="2" customWidth="1"/>
    <col min="2317" max="2318" width="8.28515625" style="2" customWidth="1"/>
    <col min="2319" max="2319" width="8.140625" style="2" customWidth="1"/>
    <col min="2320" max="2320" width="7.28515625" style="2" customWidth="1"/>
    <col min="2321" max="2321" width="0" style="2" hidden="1" customWidth="1"/>
    <col min="2322" max="2560" width="9.140625" style="2"/>
    <col min="2561" max="2561" width="51.140625" style="2" customWidth="1"/>
    <col min="2562" max="2562" width="10.5703125" style="2" customWidth="1"/>
    <col min="2563" max="2563" width="8.28515625" style="2" customWidth="1"/>
    <col min="2564" max="2564" width="10.28515625" style="2" customWidth="1"/>
    <col min="2565" max="2565" width="11.140625" style="2" customWidth="1"/>
    <col min="2566" max="2566" width="8" style="2" customWidth="1"/>
    <col min="2567" max="2567" width="9.28515625" style="2" customWidth="1"/>
    <col min="2568" max="2568" width="10" style="2" customWidth="1"/>
    <col min="2569" max="2569" width="8.42578125" style="2" customWidth="1"/>
    <col min="2570" max="2570" width="8.7109375" style="2" customWidth="1"/>
    <col min="2571" max="2571" width="9.42578125" style="2" customWidth="1"/>
    <col min="2572" max="2572" width="8" style="2" customWidth="1"/>
    <col min="2573" max="2574" width="8.28515625" style="2" customWidth="1"/>
    <col min="2575" max="2575" width="8.140625" style="2" customWidth="1"/>
    <col min="2576" max="2576" width="7.28515625" style="2" customWidth="1"/>
    <col min="2577" max="2577" width="0" style="2" hidden="1" customWidth="1"/>
    <col min="2578" max="2816" width="9.140625" style="2"/>
    <col min="2817" max="2817" width="51.140625" style="2" customWidth="1"/>
    <col min="2818" max="2818" width="10.5703125" style="2" customWidth="1"/>
    <col min="2819" max="2819" width="8.28515625" style="2" customWidth="1"/>
    <col min="2820" max="2820" width="10.28515625" style="2" customWidth="1"/>
    <col min="2821" max="2821" width="11.140625" style="2" customWidth="1"/>
    <col min="2822" max="2822" width="8" style="2" customWidth="1"/>
    <col min="2823" max="2823" width="9.28515625" style="2" customWidth="1"/>
    <col min="2824" max="2824" width="10" style="2" customWidth="1"/>
    <col min="2825" max="2825" width="8.42578125" style="2" customWidth="1"/>
    <col min="2826" max="2826" width="8.7109375" style="2" customWidth="1"/>
    <col min="2827" max="2827" width="9.42578125" style="2" customWidth="1"/>
    <col min="2828" max="2828" width="8" style="2" customWidth="1"/>
    <col min="2829" max="2830" width="8.28515625" style="2" customWidth="1"/>
    <col min="2831" max="2831" width="8.140625" style="2" customWidth="1"/>
    <col min="2832" max="2832" width="7.28515625" style="2" customWidth="1"/>
    <col min="2833" max="2833" width="0" style="2" hidden="1" customWidth="1"/>
    <col min="2834" max="3072" width="9.140625" style="2"/>
    <col min="3073" max="3073" width="51.140625" style="2" customWidth="1"/>
    <col min="3074" max="3074" width="10.5703125" style="2" customWidth="1"/>
    <col min="3075" max="3075" width="8.28515625" style="2" customWidth="1"/>
    <col min="3076" max="3076" width="10.28515625" style="2" customWidth="1"/>
    <col min="3077" max="3077" width="11.140625" style="2" customWidth="1"/>
    <col min="3078" max="3078" width="8" style="2" customWidth="1"/>
    <col min="3079" max="3079" width="9.28515625" style="2" customWidth="1"/>
    <col min="3080" max="3080" width="10" style="2" customWidth="1"/>
    <col min="3081" max="3081" width="8.42578125" style="2" customWidth="1"/>
    <col min="3082" max="3082" width="8.7109375" style="2" customWidth="1"/>
    <col min="3083" max="3083" width="9.42578125" style="2" customWidth="1"/>
    <col min="3084" max="3084" width="8" style="2" customWidth="1"/>
    <col min="3085" max="3086" width="8.28515625" style="2" customWidth="1"/>
    <col min="3087" max="3087" width="8.140625" style="2" customWidth="1"/>
    <col min="3088" max="3088" width="7.28515625" style="2" customWidth="1"/>
    <col min="3089" max="3089" width="0" style="2" hidden="1" customWidth="1"/>
    <col min="3090" max="3328" width="9.140625" style="2"/>
    <col min="3329" max="3329" width="51.140625" style="2" customWidth="1"/>
    <col min="3330" max="3330" width="10.5703125" style="2" customWidth="1"/>
    <col min="3331" max="3331" width="8.28515625" style="2" customWidth="1"/>
    <col min="3332" max="3332" width="10.28515625" style="2" customWidth="1"/>
    <col min="3333" max="3333" width="11.140625" style="2" customWidth="1"/>
    <col min="3334" max="3334" width="8" style="2" customWidth="1"/>
    <col min="3335" max="3335" width="9.28515625" style="2" customWidth="1"/>
    <col min="3336" max="3336" width="10" style="2" customWidth="1"/>
    <col min="3337" max="3337" width="8.42578125" style="2" customWidth="1"/>
    <col min="3338" max="3338" width="8.7109375" style="2" customWidth="1"/>
    <col min="3339" max="3339" width="9.42578125" style="2" customWidth="1"/>
    <col min="3340" max="3340" width="8" style="2" customWidth="1"/>
    <col min="3341" max="3342" width="8.28515625" style="2" customWidth="1"/>
    <col min="3343" max="3343" width="8.140625" style="2" customWidth="1"/>
    <col min="3344" max="3344" width="7.28515625" style="2" customWidth="1"/>
    <col min="3345" max="3345" width="0" style="2" hidden="1" customWidth="1"/>
    <col min="3346" max="3584" width="9.140625" style="2"/>
    <col min="3585" max="3585" width="51.140625" style="2" customWidth="1"/>
    <col min="3586" max="3586" width="10.5703125" style="2" customWidth="1"/>
    <col min="3587" max="3587" width="8.28515625" style="2" customWidth="1"/>
    <col min="3588" max="3588" width="10.28515625" style="2" customWidth="1"/>
    <col min="3589" max="3589" width="11.140625" style="2" customWidth="1"/>
    <col min="3590" max="3590" width="8" style="2" customWidth="1"/>
    <col min="3591" max="3591" width="9.28515625" style="2" customWidth="1"/>
    <col min="3592" max="3592" width="10" style="2" customWidth="1"/>
    <col min="3593" max="3593" width="8.42578125" style="2" customWidth="1"/>
    <col min="3594" max="3594" width="8.7109375" style="2" customWidth="1"/>
    <col min="3595" max="3595" width="9.42578125" style="2" customWidth="1"/>
    <col min="3596" max="3596" width="8" style="2" customWidth="1"/>
    <col min="3597" max="3598" width="8.28515625" style="2" customWidth="1"/>
    <col min="3599" max="3599" width="8.140625" style="2" customWidth="1"/>
    <col min="3600" max="3600" width="7.28515625" style="2" customWidth="1"/>
    <col min="3601" max="3601" width="0" style="2" hidden="1" customWidth="1"/>
    <col min="3602" max="3840" width="9.140625" style="2"/>
    <col min="3841" max="3841" width="51.140625" style="2" customWidth="1"/>
    <col min="3842" max="3842" width="10.5703125" style="2" customWidth="1"/>
    <col min="3843" max="3843" width="8.28515625" style="2" customWidth="1"/>
    <col min="3844" max="3844" width="10.28515625" style="2" customWidth="1"/>
    <col min="3845" max="3845" width="11.140625" style="2" customWidth="1"/>
    <col min="3846" max="3846" width="8" style="2" customWidth="1"/>
    <col min="3847" max="3847" width="9.28515625" style="2" customWidth="1"/>
    <col min="3848" max="3848" width="10" style="2" customWidth="1"/>
    <col min="3849" max="3849" width="8.42578125" style="2" customWidth="1"/>
    <col min="3850" max="3850" width="8.7109375" style="2" customWidth="1"/>
    <col min="3851" max="3851" width="9.42578125" style="2" customWidth="1"/>
    <col min="3852" max="3852" width="8" style="2" customWidth="1"/>
    <col min="3853" max="3854" width="8.28515625" style="2" customWidth="1"/>
    <col min="3855" max="3855" width="8.140625" style="2" customWidth="1"/>
    <col min="3856" max="3856" width="7.28515625" style="2" customWidth="1"/>
    <col min="3857" max="3857" width="0" style="2" hidden="1" customWidth="1"/>
    <col min="3858" max="4096" width="9.140625" style="2"/>
    <col min="4097" max="4097" width="51.140625" style="2" customWidth="1"/>
    <col min="4098" max="4098" width="10.5703125" style="2" customWidth="1"/>
    <col min="4099" max="4099" width="8.28515625" style="2" customWidth="1"/>
    <col min="4100" max="4100" width="10.28515625" style="2" customWidth="1"/>
    <col min="4101" max="4101" width="11.140625" style="2" customWidth="1"/>
    <col min="4102" max="4102" width="8" style="2" customWidth="1"/>
    <col min="4103" max="4103" width="9.28515625" style="2" customWidth="1"/>
    <col min="4104" max="4104" width="10" style="2" customWidth="1"/>
    <col min="4105" max="4105" width="8.42578125" style="2" customWidth="1"/>
    <col min="4106" max="4106" width="8.7109375" style="2" customWidth="1"/>
    <col min="4107" max="4107" width="9.42578125" style="2" customWidth="1"/>
    <col min="4108" max="4108" width="8" style="2" customWidth="1"/>
    <col min="4109" max="4110" width="8.28515625" style="2" customWidth="1"/>
    <col min="4111" max="4111" width="8.140625" style="2" customWidth="1"/>
    <col min="4112" max="4112" width="7.28515625" style="2" customWidth="1"/>
    <col min="4113" max="4113" width="0" style="2" hidden="1" customWidth="1"/>
    <col min="4114" max="4352" width="9.140625" style="2"/>
    <col min="4353" max="4353" width="51.140625" style="2" customWidth="1"/>
    <col min="4354" max="4354" width="10.5703125" style="2" customWidth="1"/>
    <col min="4355" max="4355" width="8.28515625" style="2" customWidth="1"/>
    <col min="4356" max="4356" width="10.28515625" style="2" customWidth="1"/>
    <col min="4357" max="4357" width="11.140625" style="2" customWidth="1"/>
    <col min="4358" max="4358" width="8" style="2" customWidth="1"/>
    <col min="4359" max="4359" width="9.28515625" style="2" customWidth="1"/>
    <col min="4360" max="4360" width="10" style="2" customWidth="1"/>
    <col min="4361" max="4361" width="8.42578125" style="2" customWidth="1"/>
    <col min="4362" max="4362" width="8.7109375" style="2" customWidth="1"/>
    <col min="4363" max="4363" width="9.42578125" style="2" customWidth="1"/>
    <col min="4364" max="4364" width="8" style="2" customWidth="1"/>
    <col min="4365" max="4366" width="8.28515625" style="2" customWidth="1"/>
    <col min="4367" max="4367" width="8.140625" style="2" customWidth="1"/>
    <col min="4368" max="4368" width="7.28515625" style="2" customWidth="1"/>
    <col min="4369" max="4369" width="0" style="2" hidden="1" customWidth="1"/>
    <col min="4370" max="4608" width="9.140625" style="2"/>
    <col min="4609" max="4609" width="51.140625" style="2" customWidth="1"/>
    <col min="4610" max="4610" width="10.5703125" style="2" customWidth="1"/>
    <col min="4611" max="4611" width="8.28515625" style="2" customWidth="1"/>
    <col min="4612" max="4612" width="10.28515625" style="2" customWidth="1"/>
    <col min="4613" max="4613" width="11.140625" style="2" customWidth="1"/>
    <col min="4614" max="4614" width="8" style="2" customWidth="1"/>
    <col min="4615" max="4615" width="9.28515625" style="2" customWidth="1"/>
    <col min="4616" max="4616" width="10" style="2" customWidth="1"/>
    <col min="4617" max="4617" width="8.42578125" style="2" customWidth="1"/>
    <col min="4618" max="4618" width="8.7109375" style="2" customWidth="1"/>
    <col min="4619" max="4619" width="9.42578125" style="2" customWidth="1"/>
    <col min="4620" max="4620" width="8" style="2" customWidth="1"/>
    <col min="4621" max="4622" width="8.28515625" style="2" customWidth="1"/>
    <col min="4623" max="4623" width="8.140625" style="2" customWidth="1"/>
    <col min="4624" max="4624" width="7.28515625" style="2" customWidth="1"/>
    <col min="4625" max="4625" width="0" style="2" hidden="1" customWidth="1"/>
    <col min="4626" max="4864" width="9.140625" style="2"/>
    <col min="4865" max="4865" width="51.140625" style="2" customWidth="1"/>
    <col min="4866" max="4866" width="10.5703125" style="2" customWidth="1"/>
    <col min="4867" max="4867" width="8.28515625" style="2" customWidth="1"/>
    <col min="4868" max="4868" width="10.28515625" style="2" customWidth="1"/>
    <col min="4869" max="4869" width="11.140625" style="2" customWidth="1"/>
    <col min="4870" max="4870" width="8" style="2" customWidth="1"/>
    <col min="4871" max="4871" width="9.28515625" style="2" customWidth="1"/>
    <col min="4872" max="4872" width="10" style="2" customWidth="1"/>
    <col min="4873" max="4873" width="8.42578125" style="2" customWidth="1"/>
    <col min="4874" max="4874" width="8.7109375" style="2" customWidth="1"/>
    <col min="4875" max="4875" width="9.42578125" style="2" customWidth="1"/>
    <col min="4876" max="4876" width="8" style="2" customWidth="1"/>
    <col min="4877" max="4878" width="8.28515625" style="2" customWidth="1"/>
    <col min="4879" max="4879" width="8.140625" style="2" customWidth="1"/>
    <col min="4880" max="4880" width="7.28515625" style="2" customWidth="1"/>
    <col min="4881" max="4881" width="0" style="2" hidden="1" customWidth="1"/>
    <col min="4882" max="5120" width="9.140625" style="2"/>
    <col min="5121" max="5121" width="51.140625" style="2" customWidth="1"/>
    <col min="5122" max="5122" width="10.5703125" style="2" customWidth="1"/>
    <col min="5123" max="5123" width="8.28515625" style="2" customWidth="1"/>
    <col min="5124" max="5124" width="10.28515625" style="2" customWidth="1"/>
    <col min="5125" max="5125" width="11.140625" style="2" customWidth="1"/>
    <col min="5126" max="5126" width="8" style="2" customWidth="1"/>
    <col min="5127" max="5127" width="9.28515625" style="2" customWidth="1"/>
    <col min="5128" max="5128" width="10" style="2" customWidth="1"/>
    <col min="5129" max="5129" width="8.42578125" style="2" customWidth="1"/>
    <col min="5130" max="5130" width="8.7109375" style="2" customWidth="1"/>
    <col min="5131" max="5131" width="9.42578125" style="2" customWidth="1"/>
    <col min="5132" max="5132" width="8" style="2" customWidth="1"/>
    <col min="5133" max="5134" width="8.28515625" style="2" customWidth="1"/>
    <col min="5135" max="5135" width="8.140625" style="2" customWidth="1"/>
    <col min="5136" max="5136" width="7.28515625" style="2" customWidth="1"/>
    <col min="5137" max="5137" width="0" style="2" hidden="1" customWidth="1"/>
    <col min="5138" max="5376" width="9.140625" style="2"/>
    <col min="5377" max="5377" width="51.140625" style="2" customWidth="1"/>
    <col min="5378" max="5378" width="10.5703125" style="2" customWidth="1"/>
    <col min="5379" max="5379" width="8.28515625" style="2" customWidth="1"/>
    <col min="5380" max="5380" width="10.28515625" style="2" customWidth="1"/>
    <col min="5381" max="5381" width="11.140625" style="2" customWidth="1"/>
    <col min="5382" max="5382" width="8" style="2" customWidth="1"/>
    <col min="5383" max="5383" width="9.28515625" style="2" customWidth="1"/>
    <col min="5384" max="5384" width="10" style="2" customWidth="1"/>
    <col min="5385" max="5385" width="8.42578125" style="2" customWidth="1"/>
    <col min="5386" max="5386" width="8.7109375" style="2" customWidth="1"/>
    <col min="5387" max="5387" width="9.42578125" style="2" customWidth="1"/>
    <col min="5388" max="5388" width="8" style="2" customWidth="1"/>
    <col min="5389" max="5390" width="8.28515625" style="2" customWidth="1"/>
    <col min="5391" max="5391" width="8.140625" style="2" customWidth="1"/>
    <col min="5392" max="5392" width="7.28515625" style="2" customWidth="1"/>
    <col min="5393" max="5393" width="0" style="2" hidden="1" customWidth="1"/>
    <col min="5394" max="5632" width="9.140625" style="2"/>
    <col min="5633" max="5633" width="51.140625" style="2" customWidth="1"/>
    <col min="5634" max="5634" width="10.5703125" style="2" customWidth="1"/>
    <col min="5635" max="5635" width="8.28515625" style="2" customWidth="1"/>
    <col min="5636" max="5636" width="10.28515625" style="2" customWidth="1"/>
    <col min="5637" max="5637" width="11.140625" style="2" customWidth="1"/>
    <col min="5638" max="5638" width="8" style="2" customWidth="1"/>
    <col min="5639" max="5639" width="9.28515625" style="2" customWidth="1"/>
    <col min="5640" max="5640" width="10" style="2" customWidth="1"/>
    <col min="5641" max="5641" width="8.42578125" style="2" customWidth="1"/>
    <col min="5642" max="5642" width="8.7109375" style="2" customWidth="1"/>
    <col min="5643" max="5643" width="9.42578125" style="2" customWidth="1"/>
    <col min="5644" max="5644" width="8" style="2" customWidth="1"/>
    <col min="5645" max="5646" width="8.28515625" style="2" customWidth="1"/>
    <col min="5647" max="5647" width="8.140625" style="2" customWidth="1"/>
    <col min="5648" max="5648" width="7.28515625" style="2" customWidth="1"/>
    <col min="5649" max="5649" width="0" style="2" hidden="1" customWidth="1"/>
    <col min="5650" max="5888" width="9.140625" style="2"/>
    <col min="5889" max="5889" width="51.140625" style="2" customWidth="1"/>
    <col min="5890" max="5890" width="10.5703125" style="2" customWidth="1"/>
    <col min="5891" max="5891" width="8.28515625" style="2" customWidth="1"/>
    <col min="5892" max="5892" width="10.28515625" style="2" customWidth="1"/>
    <col min="5893" max="5893" width="11.140625" style="2" customWidth="1"/>
    <col min="5894" max="5894" width="8" style="2" customWidth="1"/>
    <col min="5895" max="5895" width="9.28515625" style="2" customWidth="1"/>
    <col min="5896" max="5896" width="10" style="2" customWidth="1"/>
    <col min="5897" max="5897" width="8.42578125" style="2" customWidth="1"/>
    <col min="5898" max="5898" width="8.7109375" style="2" customWidth="1"/>
    <col min="5899" max="5899" width="9.42578125" style="2" customWidth="1"/>
    <col min="5900" max="5900" width="8" style="2" customWidth="1"/>
    <col min="5901" max="5902" width="8.28515625" style="2" customWidth="1"/>
    <col min="5903" max="5903" width="8.140625" style="2" customWidth="1"/>
    <col min="5904" max="5904" width="7.28515625" style="2" customWidth="1"/>
    <col min="5905" max="5905" width="0" style="2" hidden="1" customWidth="1"/>
    <col min="5906" max="6144" width="9.140625" style="2"/>
    <col min="6145" max="6145" width="51.140625" style="2" customWidth="1"/>
    <col min="6146" max="6146" width="10.5703125" style="2" customWidth="1"/>
    <col min="6147" max="6147" width="8.28515625" style="2" customWidth="1"/>
    <col min="6148" max="6148" width="10.28515625" style="2" customWidth="1"/>
    <col min="6149" max="6149" width="11.140625" style="2" customWidth="1"/>
    <col min="6150" max="6150" width="8" style="2" customWidth="1"/>
    <col min="6151" max="6151" width="9.28515625" style="2" customWidth="1"/>
    <col min="6152" max="6152" width="10" style="2" customWidth="1"/>
    <col min="6153" max="6153" width="8.42578125" style="2" customWidth="1"/>
    <col min="6154" max="6154" width="8.7109375" style="2" customWidth="1"/>
    <col min="6155" max="6155" width="9.42578125" style="2" customWidth="1"/>
    <col min="6156" max="6156" width="8" style="2" customWidth="1"/>
    <col min="6157" max="6158" width="8.28515625" style="2" customWidth="1"/>
    <col min="6159" max="6159" width="8.140625" style="2" customWidth="1"/>
    <col min="6160" max="6160" width="7.28515625" style="2" customWidth="1"/>
    <col min="6161" max="6161" width="0" style="2" hidden="1" customWidth="1"/>
    <col min="6162" max="6400" width="9.140625" style="2"/>
    <col min="6401" max="6401" width="51.140625" style="2" customWidth="1"/>
    <col min="6402" max="6402" width="10.5703125" style="2" customWidth="1"/>
    <col min="6403" max="6403" width="8.28515625" style="2" customWidth="1"/>
    <col min="6404" max="6404" width="10.28515625" style="2" customWidth="1"/>
    <col min="6405" max="6405" width="11.140625" style="2" customWidth="1"/>
    <col min="6406" max="6406" width="8" style="2" customWidth="1"/>
    <col min="6407" max="6407" width="9.28515625" style="2" customWidth="1"/>
    <col min="6408" max="6408" width="10" style="2" customWidth="1"/>
    <col min="6409" max="6409" width="8.42578125" style="2" customWidth="1"/>
    <col min="6410" max="6410" width="8.7109375" style="2" customWidth="1"/>
    <col min="6411" max="6411" width="9.42578125" style="2" customWidth="1"/>
    <col min="6412" max="6412" width="8" style="2" customWidth="1"/>
    <col min="6413" max="6414" width="8.28515625" style="2" customWidth="1"/>
    <col min="6415" max="6415" width="8.140625" style="2" customWidth="1"/>
    <col min="6416" max="6416" width="7.28515625" style="2" customWidth="1"/>
    <col min="6417" max="6417" width="0" style="2" hidden="1" customWidth="1"/>
    <col min="6418" max="6656" width="9.140625" style="2"/>
    <col min="6657" max="6657" width="51.140625" style="2" customWidth="1"/>
    <col min="6658" max="6658" width="10.5703125" style="2" customWidth="1"/>
    <col min="6659" max="6659" width="8.28515625" style="2" customWidth="1"/>
    <col min="6660" max="6660" width="10.28515625" style="2" customWidth="1"/>
    <col min="6661" max="6661" width="11.140625" style="2" customWidth="1"/>
    <col min="6662" max="6662" width="8" style="2" customWidth="1"/>
    <col min="6663" max="6663" width="9.28515625" style="2" customWidth="1"/>
    <col min="6664" max="6664" width="10" style="2" customWidth="1"/>
    <col min="6665" max="6665" width="8.42578125" style="2" customWidth="1"/>
    <col min="6666" max="6666" width="8.7109375" style="2" customWidth="1"/>
    <col min="6667" max="6667" width="9.42578125" style="2" customWidth="1"/>
    <col min="6668" max="6668" width="8" style="2" customWidth="1"/>
    <col min="6669" max="6670" width="8.28515625" style="2" customWidth="1"/>
    <col min="6671" max="6671" width="8.140625" style="2" customWidth="1"/>
    <col min="6672" max="6672" width="7.28515625" style="2" customWidth="1"/>
    <col min="6673" max="6673" width="0" style="2" hidden="1" customWidth="1"/>
    <col min="6674" max="6912" width="9.140625" style="2"/>
    <col min="6913" max="6913" width="51.140625" style="2" customWidth="1"/>
    <col min="6914" max="6914" width="10.5703125" style="2" customWidth="1"/>
    <col min="6915" max="6915" width="8.28515625" style="2" customWidth="1"/>
    <col min="6916" max="6916" width="10.28515625" style="2" customWidth="1"/>
    <col min="6917" max="6917" width="11.140625" style="2" customWidth="1"/>
    <col min="6918" max="6918" width="8" style="2" customWidth="1"/>
    <col min="6919" max="6919" width="9.28515625" style="2" customWidth="1"/>
    <col min="6920" max="6920" width="10" style="2" customWidth="1"/>
    <col min="6921" max="6921" width="8.42578125" style="2" customWidth="1"/>
    <col min="6922" max="6922" width="8.7109375" style="2" customWidth="1"/>
    <col min="6923" max="6923" width="9.42578125" style="2" customWidth="1"/>
    <col min="6924" max="6924" width="8" style="2" customWidth="1"/>
    <col min="6925" max="6926" width="8.28515625" style="2" customWidth="1"/>
    <col min="6927" max="6927" width="8.140625" style="2" customWidth="1"/>
    <col min="6928" max="6928" width="7.28515625" style="2" customWidth="1"/>
    <col min="6929" max="6929" width="0" style="2" hidden="1" customWidth="1"/>
    <col min="6930" max="7168" width="9.140625" style="2"/>
    <col min="7169" max="7169" width="51.140625" style="2" customWidth="1"/>
    <col min="7170" max="7170" width="10.5703125" style="2" customWidth="1"/>
    <col min="7171" max="7171" width="8.28515625" style="2" customWidth="1"/>
    <col min="7172" max="7172" width="10.28515625" style="2" customWidth="1"/>
    <col min="7173" max="7173" width="11.140625" style="2" customWidth="1"/>
    <col min="7174" max="7174" width="8" style="2" customWidth="1"/>
    <col min="7175" max="7175" width="9.28515625" style="2" customWidth="1"/>
    <col min="7176" max="7176" width="10" style="2" customWidth="1"/>
    <col min="7177" max="7177" width="8.42578125" style="2" customWidth="1"/>
    <col min="7178" max="7178" width="8.7109375" style="2" customWidth="1"/>
    <col min="7179" max="7179" width="9.42578125" style="2" customWidth="1"/>
    <col min="7180" max="7180" width="8" style="2" customWidth="1"/>
    <col min="7181" max="7182" width="8.28515625" style="2" customWidth="1"/>
    <col min="7183" max="7183" width="8.140625" style="2" customWidth="1"/>
    <col min="7184" max="7184" width="7.28515625" style="2" customWidth="1"/>
    <col min="7185" max="7185" width="0" style="2" hidden="1" customWidth="1"/>
    <col min="7186" max="7424" width="9.140625" style="2"/>
    <col min="7425" max="7425" width="51.140625" style="2" customWidth="1"/>
    <col min="7426" max="7426" width="10.5703125" style="2" customWidth="1"/>
    <col min="7427" max="7427" width="8.28515625" style="2" customWidth="1"/>
    <col min="7428" max="7428" width="10.28515625" style="2" customWidth="1"/>
    <col min="7429" max="7429" width="11.140625" style="2" customWidth="1"/>
    <col min="7430" max="7430" width="8" style="2" customWidth="1"/>
    <col min="7431" max="7431" width="9.28515625" style="2" customWidth="1"/>
    <col min="7432" max="7432" width="10" style="2" customWidth="1"/>
    <col min="7433" max="7433" width="8.42578125" style="2" customWidth="1"/>
    <col min="7434" max="7434" width="8.7109375" style="2" customWidth="1"/>
    <col min="7435" max="7435" width="9.42578125" style="2" customWidth="1"/>
    <col min="7436" max="7436" width="8" style="2" customWidth="1"/>
    <col min="7437" max="7438" width="8.28515625" style="2" customWidth="1"/>
    <col min="7439" max="7439" width="8.140625" style="2" customWidth="1"/>
    <col min="7440" max="7440" width="7.28515625" style="2" customWidth="1"/>
    <col min="7441" max="7441" width="0" style="2" hidden="1" customWidth="1"/>
    <col min="7442" max="7680" width="9.140625" style="2"/>
    <col min="7681" max="7681" width="51.140625" style="2" customWidth="1"/>
    <col min="7682" max="7682" width="10.5703125" style="2" customWidth="1"/>
    <col min="7683" max="7683" width="8.28515625" style="2" customWidth="1"/>
    <col min="7684" max="7684" width="10.28515625" style="2" customWidth="1"/>
    <col min="7685" max="7685" width="11.140625" style="2" customWidth="1"/>
    <col min="7686" max="7686" width="8" style="2" customWidth="1"/>
    <col min="7687" max="7687" width="9.28515625" style="2" customWidth="1"/>
    <col min="7688" max="7688" width="10" style="2" customWidth="1"/>
    <col min="7689" max="7689" width="8.42578125" style="2" customWidth="1"/>
    <col min="7690" max="7690" width="8.7109375" style="2" customWidth="1"/>
    <col min="7691" max="7691" width="9.42578125" style="2" customWidth="1"/>
    <col min="7692" max="7692" width="8" style="2" customWidth="1"/>
    <col min="7693" max="7694" width="8.28515625" style="2" customWidth="1"/>
    <col min="7695" max="7695" width="8.140625" style="2" customWidth="1"/>
    <col min="7696" max="7696" width="7.28515625" style="2" customWidth="1"/>
    <col min="7697" max="7697" width="0" style="2" hidden="1" customWidth="1"/>
    <col min="7698" max="7936" width="9.140625" style="2"/>
    <col min="7937" max="7937" width="51.140625" style="2" customWidth="1"/>
    <col min="7938" max="7938" width="10.5703125" style="2" customWidth="1"/>
    <col min="7939" max="7939" width="8.28515625" style="2" customWidth="1"/>
    <col min="7940" max="7940" width="10.28515625" style="2" customWidth="1"/>
    <col min="7941" max="7941" width="11.140625" style="2" customWidth="1"/>
    <col min="7942" max="7942" width="8" style="2" customWidth="1"/>
    <col min="7943" max="7943" width="9.28515625" style="2" customWidth="1"/>
    <col min="7944" max="7944" width="10" style="2" customWidth="1"/>
    <col min="7945" max="7945" width="8.42578125" style="2" customWidth="1"/>
    <col min="7946" max="7946" width="8.7109375" style="2" customWidth="1"/>
    <col min="7947" max="7947" width="9.42578125" style="2" customWidth="1"/>
    <col min="7948" max="7948" width="8" style="2" customWidth="1"/>
    <col min="7949" max="7950" width="8.28515625" style="2" customWidth="1"/>
    <col min="7951" max="7951" width="8.140625" style="2" customWidth="1"/>
    <col min="7952" max="7952" width="7.28515625" style="2" customWidth="1"/>
    <col min="7953" max="7953" width="0" style="2" hidden="1" customWidth="1"/>
    <col min="7954" max="8192" width="9.140625" style="2"/>
    <col min="8193" max="8193" width="51.140625" style="2" customWidth="1"/>
    <col min="8194" max="8194" width="10.5703125" style="2" customWidth="1"/>
    <col min="8195" max="8195" width="8.28515625" style="2" customWidth="1"/>
    <col min="8196" max="8196" width="10.28515625" style="2" customWidth="1"/>
    <col min="8197" max="8197" width="11.140625" style="2" customWidth="1"/>
    <col min="8198" max="8198" width="8" style="2" customWidth="1"/>
    <col min="8199" max="8199" width="9.28515625" style="2" customWidth="1"/>
    <col min="8200" max="8200" width="10" style="2" customWidth="1"/>
    <col min="8201" max="8201" width="8.42578125" style="2" customWidth="1"/>
    <col min="8202" max="8202" width="8.7109375" style="2" customWidth="1"/>
    <col min="8203" max="8203" width="9.42578125" style="2" customWidth="1"/>
    <col min="8204" max="8204" width="8" style="2" customWidth="1"/>
    <col min="8205" max="8206" width="8.28515625" style="2" customWidth="1"/>
    <col min="8207" max="8207" width="8.140625" style="2" customWidth="1"/>
    <col min="8208" max="8208" width="7.28515625" style="2" customWidth="1"/>
    <col min="8209" max="8209" width="0" style="2" hidden="1" customWidth="1"/>
    <col min="8210" max="8448" width="9.140625" style="2"/>
    <col min="8449" max="8449" width="51.140625" style="2" customWidth="1"/>
    <col min="8450" max="8450" width="10.5703125" style="2" customWidth="1"/>
    <col min="8451" max="8451" width="8.28515625" style="2" customWidth="1"/>
    <col min="8452" max="8452" width="10.28515625" style="2" customWidth="1"/>
    <col min="8453" max="8453" width="11.140625" style="2" customWidth="1"/>
    <col min="8454" max="8454" width="8" style="2" customWidth="1"/>
    <col min="8455" max="8455" width="9.28515625" style="2" customWidth="1"/>
    <col min="8456" max="8456" width="10" style="2" customWidth="1"/>
    <col min="8457" max="8457" width="8.42578125" style="2" customWidth="1"/>
    <col min="8458" max="8458" width="8.7109375" style="2" customWidth="1"/>
    <col min="8459" max="8459" width="9.42578125" style="2" customWidth="1"/>
    <col min="8460" max="8460" width="8" style="2" customWidth="1"/>
    <col min="8461" max="8462" width="8.28515625" style="2" customWidth="1"/>
    <col min="8463" max="8463" width="8.140625" style="2" customWidth="1"/>
    <col min="8464" max="8464" width="7.28515625" style="2" customWidth="1"/>
    <col min="8465" max="8465" width="0" style="2" hidden="1" customWidth="1"/>
    <col min="8466" max="8704" width="9.140625" style="2"/>
    <col min="8705" max="8705" width="51.140625" style="2" customWidth="1"/>
    <col min="8706" max="8706" width="10.5703125" style="2" customWidth="1"/>
    <col min="8707" max="8707" width="8.28515625" style="2" customWidth="1"/>
    <col min="8708" max="8708" width="10.28515625" style="2" customWidth="1"/>
    <col min="8709" max="8709" width="11.140625" style="2" customWidth="1"/>
    <col min="8710" max="8710" width="8" style="2" customWidth="1"/>
    <col min="8711" max="8711" width="9.28515625" style="2" customWidth="1"/>
    <col min="8712" max="8712" width="10" style="2" customWidth="1"/>
    <col min="8713" max="8713" width="8.42578125" style="2" customWidth="1"/>
    <col min="8714" max="8714" width="8.7109375" style="2" customWidth="1"/>
    <col min="8715" max="8715" width="9.42578125" style="2" customWidth="1"/>
    <col min="8716" max="8716" width="8" style="2" customWidth="1"/>
    <col min="8717" max="8718" width="8.28515625" style="2" customWidth="1"/>
    <col min="8719" max="8719" width="8.140625" style="2" customWidth="1"/>
    <col min="8720" max="8720" width="7.28515625" style="2" customWidth="1"/>
    <col min="8721" max="8721" width="0" style="2" hidden="1" customWidth="1"/>
    <col min="8722" max="8960" width="9.140625" style="2"/>
    <col min="8961" max="8961" width="51.140625" style="2" customWidth="1"/>
    <col min="8962" max="8962" width="10.5703125" style="2" customWidth="1"/>
    <col min="8963" max="8963" width="8.28515625" style="2" customWidth="1"/>
    <col min="8964" max="8964" width="10.28515625" style="2" customWidth="1"/>
    <col min="8965" max="8965" width="11.140625" style="2" customWidth="1"/>
    <col min="8966" max="8966" width="8" style="2" customWidth="1"/>
    <col min="8967" max="8967" width="9.28515625" style="2" customWidth="1"/>
    <col min="8968" max="8968" width="10" style="2" customWidth="1"/>
    <col min="8969" max="8969" width="8.42578125" style="2" customWidth="1"/>
    <col min="8970" max="8970" width="8.7109375" style="2" customWidth="1"/>
    <col min="8971" max="8971" width="9.42578125" style="2" customWidth="1"/>
    <col min="8972" max="8972" width="8" style="2" customWidth="1"/>
    <col min="8973" max="8974" width="8.28515625" style="2" customWidth="1"/>
    <col min="8975" max="8975" width="8.140625" style="2" customWidth="1"/>
    <col min="8976" max="8976" width="7.28515625" style="2" customWidth="1"/>
    <col min="8977" max="8977" width="0" style="2" hidden="1" customWidth="1"/>
    <col min="8978" max="9216" width="9.140625" style="2"/>
    <col min="9217" max="9217" width="51.140625" style="2" customWidth="1"/>
    <col min="9218" max="9218" width="10.5703125" style="2" customWidth="1"/>
    <col min="9219" max="9219" width="8.28515625" style="2" customWidth="1"/>
    <col min="9220" max="9220" width="10.28515625" style="2" customWidth="1"/>
    <col min="9221" max="9221" width="11.140625" style="2" customWidth="1"/>
    <col min="9222" max="9222" width="8" style="2" customWidth="1"/>
    <col min="9223" max="9223" width="9.28515625" style="2" customWidth="1"/>
    <col min="9224" max="9224" width="10" style="2" customWidth="1"/>
    <col min="9225" max="9225" width="8.42578125" style="2" customWidth="1"/>
    <col min="9226" max="9226" width="8.7109375" style="2" customWidth="1"/>
    <col min="9227" max="9227" width="9.42578125" style="2" customWidth="1"/>
    <col min="9228" max="9228" width="8" style="2" customWidth="1"/>
    <col min="9229" max="9230" width="8.28515625" style="2" customWidth="1"/>
    <col min="9231" max="9231" width="8.140625" style="2" customWidth="1"/>
    <col min="9232" max="9232" width="7.28515625" style="2" customWidth="1"/>
    <col min="9233" max="9233" width="0" style="2" hidden="1" customWidth="1"/>
    <col min="9234" max="9472" width="9.140625" style="2"/>
    <col min="9473" max="9473" width="51.140625" style="2" customWidth="1"/>
    <col min="9474" max="9474" width="10.5703125" style="2" customWidth="1"/>
    <col min="9475" max="9475" width="8.28515625" style="2" customWidth="1"/>
    <col min="9476" max="9476" width="10.28515625" style="2" customWidth="1"/>
    <col min="9477" max="9477" width="11.140625" style="2" customWidth="1"/>
    <col min="9478" max="9478" width="8" style="2" customWidth="1"/>
    <col min="9479" max="9479" width="9.28515625" style="2" customWidth="1"/>
    <col min="9480" max="9480" width="10" style="2" customWidth="1"/>
    <col min="9481" max="9481" width="8.42578125" style="2" customWidth="1"/>
    <col min="9482" max="9482" width="8.7109375" style="2" customWidth="1"/>
    <col min="9483" max="9483" width="9.42578125" style="2" customWidth="1"/>
    <col min="9484" max="9484" width="8" style="2" customWidth="1"/>
    <col min="9485" max="9486" width="8.28515625" style="2" customWidth="1"/>
    <col min="9487" max="9487" width="8.140625" style="2" customWidth="1"/>
    <col min="9488" max="9488" width="7.28515625" style="2" customWidth="1"/>
    <col min="9489" max="9489" width="0" style="2" hidden="1" customWidth="1"/>
    <col min="9490" max="9728" width="9.140625" style="2"/>
    <col min="9729" max="9729" width="51.140625" style="2" customWidth="1"/>
    <col min="9730" max="9730" width="10.5703125" style="2" customWidth="1"/>
    <col min="9731" max="9731" width="8.28515625" style="2" customWidth="1"/>
    <col min="9732" max="9732" width="10.28515625" style="2" customWidth="1"/>
    <col min="9733" max="9733" width="11.140625" style="2" customWidth="1"/>
    <col min="9734" max="9734" width="8" style="2" customWidth="1"/>
    <col min="9735" max="9735" width="9.28515625" style="2" customWidth="1"/>
    <col min="9736" max="9736" width="10" style="2" customWidth="1"/>
    <col min="9737" max="9737" width="8.42578125" style="2" customWidth="1"/>
    <col min="9738" max="9738" width="8.7109375" style="2" customWidth="1"/>
    <col min="9739" max="9739" width="9.42578125" style="2" customWidth="1"/>
    <col min="9740" max="9740" width="8" style="2" customWidth="1"/>
    <col min="9741" max="9742" width="8.28515625" style="2" customWidth="1"/>
    <col min="9743" max="9743" width="8.140625" style="2" customWidth="1"/>
    <col min="9744" max="9744" width="7.28515625" style="2" customWidth="1"/>
    <col min="9745" max="9745" width="0" style="2" hidden="1" customWidth="1"/>
    <col min="9746" max="9984" width="9.140625" style="2"/>
    <col min="9985" max="9985" width="51.140625" style="2" customWidth="1"/>
    <col min="9986" max="9986" width="10.5703125" style="2" customWidth="1"/>
    <col min="9987" max="9987" width="8.28515625" style="2" customWidth="1"/>
    <col min="9988" max="9988" width="10.28515625" style="2" customWidth="1"/>
    <col min="9989" max="9989" width="11.140625" style="2" customWidth="1"/>
    <col min="9990" max="9990" width="8" style="2" customWidth="1"/>
    <col min="9991" max="9991" width="9.28515625" style="2" customWidth="1"/>
    <col min="9992" max="9992" width="10" style="2" customWidth="1"/>
    <col min="9993" max="9993" width="8.42578125" style="2" customWidth="1"/>
    <col min="9994" max="9994" width="8.7109375" style="2" customWidth="1"/>
    <col min="9995" max="9995" width="9.42578125" style="2" customWidth="1"/>
    <col min="9996" max="9996" width="8" style="2" customWidth="1"/>
    <col min="9997" max="9998" width="8.28515625" style="2" customWidth="1"/>
    <col min="9999" max="9999" width="8.140625" style="2" customWidth="1"/>
    <col min="10000" max="10000" width="7.28515625" style="2" customWidth="1"/>
    <col min="10001" max="10001" width="0" style="2" hidden="1" customWidth="1"/>
    <col min="10002" max="10240" width="9.140625" style="2"/>
    <col min="10241" max="10241" width="51.140625" style="2" customWidth="1"/>
    <col min="10242" max="10242" width="10.5703125" style="2" customWidth="1"/>
    <col min="10243" max="10243" width="8.28515625" style="2" customWidth="1"/>
    <col min="10244" max="10244" width="10.28515625" style="2" customWidth="1"/>
    <col min="10245" max="10245" width="11.140625" style="2" customWidth="1"/>
    <col min="10246" max="10246" width="8" style="2" customWidth="1"/>
    <col min="10247" max="10247" width="9.28515625" style="2" customWidth="1"/>
    <col min="10248" max="10248" width="10" style="2" customWidth="1"/>
    <col min="10249" max="10249" width="8.42578125" style="2" customWidth="1"/>
    <col min="10250" max="10250" width="8.7109375" style="2" customWidth="1"/>
    <col min="10251" max="10251" width="9.42578125" style="2" customWidth="1"/>
    <col min="10252" max="10252" width="8" style="2" customWidth="1"/>
    <col min="10253" max="10254" width="8.28515625" style="2" customWidth="1"/>
    <col min="10255" max="10255" width="8.140625" style="2" customWidth="1"/>
    <col min="10256" max="10256" width="7.28515625" style="2" customWidth="1"/>
    <col min="10257" max="10257" width="0" style="2" hidden="1" customWidth="1"/>
    <col min="10258" max="10496" width="9.140625" style="2"/>
    <col min="10497" max="10497" width="51.140625" style="2" customWidth="1"/>
    <col min="10498" max="10498" width="10.5703125" style="2" customWidth="1"/>
    <col min="10499" max="10499" width="8.28515625" style="2" customWidth="1"/>
    <col min="10500" max="10500" width="10.28515625" style="2" customWidth="1"/>
    <col min="10501" max="10501" width="11.140625" style="2" customWidth="1"/>
    <col min="10502" max="10502" width="8" style="2" customWidth="1"/>
    <col min="10503" max="10503" width="9.28515625" style="2" customWidth="1"/>
    <col min="10504" max="10504" width="10" style="2" customWidth="1"/>
    <col min="10505" max="10505" width="8.42578125" style="2" customWidth="1"/>
    <col min="10506" max="10506" width="8.7109375" style="2" customWidth="1"/>
    <col min="10507" max="10507" width="9.42578125" style="2" customWidth="1"/>
    <col min="10508" max="10508" width="8" style="2" customWidth="1"/>
    <col min="10509" max="10510" width="8.28515625" style="2" customWidth="1"/>
    <col min="10511" max="10511" width="8.140625" style="2" customWidth="1"/>
    <col min="10512" max="10512" width="7.28515625" style="2" customWidth="1"/>
    <col min="10513" max="10513" width="0" style="2" hidden="1" customWidth="1"/>
    <col min="10514" max="10752" width="9.140625" style="2"/>
    <col min="10753" max="10753" width="51.140625" style="2" customWidth="1"/>
    <col min="10754" max="10754" width="10.5703125" style="2" customWidth="1"/>
    <col min="10755" max="10755" width="8.28515625" style="2" customWidth="1"/>
    <col min="10756" max="10756" width="10.28515625" style="2" customWidth="1"/>
    <col min="10757" max="10757" width="11.140625" style="2" customWidth="1"/>
    <col min="10758" max="10758" width="8" style="2" customWidth="1"/>
    <col min="10759" max="10759" width="9.28515625" style="2" customWidth="1"/>
    <col min="10760" max="10760" width="10" style="2" customWidth="1"/>
    <col min="10761" max="10761" width="8.42578125" style="2" customWidth="1"/>
    <col min="10762" max="10762" width="8.7109375" style="2" customWidth="1"/>
    <col min="10763" max="10763" width="9.42578125" style="2" customWidth="1"/>
    <col min="10764" max="10764" width="8" style="2" customWidth="1"/>
    <col min="10765" max="10766" width="8.28515625" style="2" customWidth="1"/>
    <col min="10767" max="10767" width="8.140625" style="2" customWidth="1"/>
    <col min="10768" max="10768" width="7.28515625" style="2" customWidth="1"/>
    <col min="10769" max="10769" width="0" style="2" hidden="1" customWidth="1"/>
    <col min="10770" max="11008" width="9.140625" style="2"/>
    <col min="11009" max="11009" width="51.140625" style="2" customWidth="1"/>
    <col min="11010" max="11010" width="10.5703125" style="2" customWidth="1"/>
    <col min="11011" max="11011" width="8.28515625" style="2" customWidth="1"/>
    <col min="11012" max="11012" width="10.28515625" style="2" customWidth="1"/>
    <col min="11013" max="11013" width="11.140625" style="2" customWidth="1"/>
    <col min="11014" max="11014" width="8" style="2" customWidth="1"/>
    <col min="11015" max="11015" width="9.28515625" style="2" customWidth="1"/>
    <col min="11016" max="11016" width="10" style="2" customWidth="1"/>
    <col min="11017" max="11017" width="8.42578125" style="2" customWidth="1"/>
    <col min="11018" max="11018" width="8.7109375" style="2" customWidth="1"/>
    <col min="11019" max="11019" width="9.42578125" style="2" customWidth="1"/>
    <col min="11020" max="11020" width="8" style="2" customWidth="1"/>
    <col min="11021" max="11022" width="8.28515625" style="2" customWidth="1"/>
    <col min="11023" max="11023" width="8.140625" style="2" customWidth="1"/>
    <col min="11024" max="11024" width="7.28515625" style="2" customWidth="1"/>
    <col min="11025" max="11025" width="0" style="2" hidden="1" customWidth="1"/>
    <col min="11026" max="11264" width="9.140625" style="2"/>
    <col min="11265" max="11265" width="51.140625" style="2" customWidth="1"/>
    <col min="11266" max="11266" width="10.5703125" style="2" customWidth="1"/>
    <col min="11267" max="11267" width="8.28515625" style="2" customWidth="1"/>
    <col min="11268" max="11268" width="10.28515625" style="2" customWidth="1"/>
    <col min="11269" max="11269" width="11.140625" style="2" customWidth="1"/>
    <col min="11270" max="11270" width="8" style="2" customWidth="1"/>
    <col min="11271" max="11271" width="9.28515625" style="2" customWidth="1"/>
    <col min="11272" max="11272" width="10" style="2" customWidth="1"/>
    <col min="11273" max="11273" width="8.42578125" style="2" customWidth="1"/>
    <col min="11274" max="11274" width="8.7109375" style="2" customWidth="1"/>
    <col min="11275" max="11275" width="9.42578125" style="2" customWidth="1"/>
    <col min="11276" max="11276" width="8" style="2" customWidth="1"/>
    <col min="11277" max="11278" width="8.28515625" style="2" customWidth="1"/>
    <col min="11279" max="11279" width="8.140625" style="2" customWidth="1"/>
    <col min="11280" max="11280" width="7.28515625" style="2" customWidth="1"/>
    <col min="11281" max="11281" width="0" style="2" hidden="1" customWidth="1"/>
    <col min="11282" max="11520" width="9.140625" style="2"/>
    <col min="11521" max="11521" width="51.140625" style="2" customWidth="1"/>
    <col min="11522" max="11522" width="10.5703125" style="2" customWidth="1"/>
    <col min="11523" max="11523" width="8.28515625" style="2" customWidth="1"/>
    <col min="11524" max="11524" width="10.28515625" style="2" customWidth="1"/>
    <col min="11525" max="11525" width="11.140625" style="2" customWidth="1"/>
    <col min="11526" max="11526" width="8" style="2" customWidth="1"/>
    <col min="11527" max="11527" width="9.28515625" style="2" customWidth="1"/>
    <col min="11528" max="11528" width="10" style="2" customWidth="1"/>
    <col min="11529" max="11529" width="8.42578125" style="2" customWidth="1"/>
    <col min="11530" max="11530" width="8.7109375" style="2" customWidth="1"/>
    <col min="11531" max="11531" width="9.42578125" style="2" customWidth="1"/>
    <col min="11532" max="11532" width="8" style="2" customWidth="1"/>
    <col min="11533" max="11534" width="8.28515625" style="2" customWidth="1"/>
    <col min="11535" max="11535" width="8.140625" style="2" customWidth="1"/>
    <col min="11536" max="11536" width="7.28515625" style="2" customWidth="1"/>
    <col min="11537" max="11537" width="0" style="2" hidden="1" customWidth="1"/>
    <col min="11538" max="11776" width="9.140625" style="2"/>
    <col min="11777" max="11777" width="51.140625" style="2" customWidth="1"/>
    <col min="11778" max="11778" width="10.5703125" style="2" customWidth="1"/>
    <col min="11779" max="11779" width="8.28515625" style="2" customWidth="1"/>
    <col min="11780" max="11780" width="10.28515625" style="2" customWidth="1"/>
    <col min="11781" max="11781" width="11.140625" style="2" customWidth="1"/>
    <col min="11782" max="11782" width="8" style="2" customWidth="1"/>
    <col min="11783" max="11783" width="9.28515625" style="2" customWidth="1"/>
    <col min="11784" max="11784" width="10" style="2" customWidth="1"/>
    <col min="11785" max="11785" width="8.42578125" style="2" customWidth="1"/>
    <col min="11786" max="11786" width="8.7109375" style="2" customWidth="1"/>
    <col min="11787" max="11787" width="9.42578125" style="2" customWidth="1"/>
    <col min="11788" max="11788" width="8" style="2" customWidth="1"/>
    <col min="11789" max="11790" width="8.28515625" style="2" customWidth="1"/>
    <col min="11791" max="11791" width="8.140625" style="2" customWidth="1"/>
    <col min="11792" max="11792" width="7.28515625" style="2" customWidth="1"/>
    <col min="11793" max="11793" width="0" style="2" hidden="1" customWidth="1"/>
    <col min="11794" max="12032" width="9.140625" style="2"/>
    <col min="12033" max="12033" width="51.140625" style="2" customWidth="1"/>
    <col min="12034" max="12034" width="10.5703125" style="2" customWidth="1"/>
    <col min="12035" max="12035" width="8.28515625" style="2" customWidth="1"/>
    <col min="12036" max="12036" width="10.28515625" style="2" customWidth="1"/>
    <col min="12037" max="12037" width="11.140625" style="2" customWidth="1"/>
    <col min="12038" max="12038" width="8" style="2" customWidth="1"/>
    <col min="12039" max="12039" width="9.28515625" style="2" customWidth="1"/>
    <col min="12040" max="12040" width="10" style="2" customWidth="1"/>
    <col min="12041" max="12041" width="8.42578125" style="2" customWidth="1"/>
    <col min="12042" max="12042" width="8.7109375" style="2" customWidth="1"/>
    <col min="12043" max="12043" width="9.42578125" style="2" customWidth="1"/>
    <col min="12044" max="12044" width="8" style="2" customWidth="1"/>
    <col min="12045" max="12046" width="8.28515625" style="2" customWidth="1"/>
    <col min="12047" max="12047" width="8.140625" style="2" customWidth="1"/>
    <col min="12048" max="12048" width="7.28515625" style="2" customWidth="1"/>
    <col min="12049" max="12049" width="0" style="2" hidden="1" customWidth="1"/>
    <col min="12050" max="12288" width="9.140625" style="2"/>
    <col min="12289" max="12289" width="51.140625" style="2" customWidth="1"/>
    <col min="12290" max="12290" width="10.5703125" style="2" customWidth="1"/>
    <col min="12291" max="12291" width="8.28515625" style="2" customWidth="1"/>
    <col min="12292" max="12292" width="10.28515625" style="2" customWidth="1"/>
    <col min="12293" max="12293" width="11.140625" style="2" customWidth="1"/>
    <col min="12294" max="12294" width="8" style="2" customWidth="1"/>
    <col min="12295" max="12295" width="9.28515625" style="2" customWidth="1"/>
    <col min="12296" max="12296" width="10" style="2" customWidth="1"/>
    <col min="12297" max="12297" width="8.42578125" style="2" customWidth="1"/>
    <col min="12298" max="12298" width="8.7109375" style="2" customWidth="1"/>
    <col min="12299" max="12299" width="9.42578125" style="2" customWidth="1"/>
    <col min="12300" max="12300" width="8" style="2" customWidth="1"/>
    <col min="12301" max="12302" width="8.28515625" style="2" customWidth="1"/>
    <col min="12303" max="12303" width="8.140625" style="2" customWidth="1"/>
    <col min="12304" max="12304" width="7.28515625" style="2" customWidth="1"/>
    <col min="12305" max="12305" width="0" style="2" hidden="1" customWidth="1"/>
    <col min="12306" max="12544" width="9.140625" style="2"/>
    <col min="12545" max="12545" width="51.140625" style="2" customWidth="1"/>
    <col min="12546" max="12546" width="10.5703125" style="2" customWidth="1"/>
    <col min="12547" max="12547" width="8.28515625" style="2" customWidth="1"/>
    <col min="12548" max="12548" width="10.28515625" style="2" customWidth="1"/>
    <col min="12549" max="12549" width="11.140625" style="2" customWidth="1"/>
    <col min="12550" max="12550" width="8" style="2" customWidth="1"/>
    <col min="12551" max="12551" width="9.28515625" style="2" customWidth="1"/>
    <col min="12552" max="12552" width="10" style="2" customWidth="1"/>
    <col min="12553" max="12553" width="8.42578125" style="2" customWidth="1"/>
    <col min="12554" max="12554" width="8.7109375" style="2" customWidth="1"/>
    <col min="12555" max="12555" width="9.42578125" style="2" customWidth="1"/>
    <col min="12556" max="12556" width="8" style="2" customWidth="1"/>
    <col min="12557" max="12558" width="8.28515625" style="2" customWidth="1"/>
    <col min="12559" max="12559" width="8.140625" style="2" customWidth="1"/>
    <col min="12560" max="12560" width="7.28515625" style="2" customWidth="1"/>
    <col min="12561" max="12561" width="0" style="2" hidden="1" customWidth="1"/>
    <col min="12562" max="12800" width="9.140625" style="2"/>
    <col min="12801" max="12801" width="51.140625" style="2" customWidth="1"/>
    <col min="12802" max="12802" width="10.5703125" style="2" customWidth="1"/>
    <col min="12803" max="12803" width="8.28515625" style="2" customWidth="1"/>
    <col min="12804" max="12804" width="10.28515625" style="2" customWidth="1"/>
    <col min="12805" max="12805" width="11.140625" style="2" customWidth="1"/>
    <col min="12806" max="12806" width="8" style="2" customWidth="1"/>
    <col min="12807" max="12807" width="9.28515625" style="2" customWidth="1"/>
    <col min="12808" max="12808" width="10" style="2" customWidth="1"/>
    <col min="12809" max="12809" width="8.42578125" style="2" customWidth="1"/>
    <col min="12810" max="12810" width="8.7109375" style="2" customWidth="1"/>
    <col min="12811" max="12811" width="9.42578125" style="2" customWidth="1"/>
    <col min="12812" max="12812" width="8" style="2" customWidth="1"/>
    <col min="12813" max="12814" width="8.28515625" style="2" customWidth="1"/>
    <col min="12815" max="12815" width="8.140625" style="2" customWidth="1"/>
    <col min="12816" max="12816" width="7.28515625" style="2" customWidth="1"/>
    <col min="12817" max="12817" width="0" style="2" hidden="1" customWidth="1"/>
    <col min="12818" max="13056" width="9.140625" style="2"/>
    <col min="13057" max="13057" width="51.140625" style="2" customWidth="1"/>
    <col min="13058" max="13058" width="10.5703125" style="2" customWidth="1"/>
    <col min="13059" max="13059" width="8.28515625" style="2" customWidth="1"/>
    <col min="13060" max="13060" width="10.28515625" style="2" customWidth="1"/>
    <col min="13061" max="13061" width="11.140625" style="2" customWidth="1"/>
    <col min="13062" max="13062" width="8" style="2" customWidth="1"/>
    <col min="13063" max="13063" width="9.28515625" style="2" customWidth="1"/>
    <col min="13064" max="13064" width="10" style="2" customWidth="1"/>
    <col min="13065" max="13065" width="8.42578125" style="2" customWidth="1"/>
    <col min="13066" max="13066" width="8.7109375" style="2" customWidth="1"/>
    <col min="13067" max="13067" width="9.42578125" style="2" customWidth="1"/>
    <col min="13068" max="13068" width="8" style="2" customWidth="1"/>
    <col min="13069" max="13070" width="8.28515625" style="2" customWidth="1"/>
    <col min="13071" max="13071" width="8.140625" style="2" customWidth="1"/>
    <col min="13072" max="13072" width="7.28515625" style="2" customWidth="1"/>
    <col min="13073" max="13073" width="0" style="2" hidden="1" customWidth="1"/>
    <col min="13074" max="13312" width="9.140625" style="2"/>
    <col min="13313" max="13313" width="51.140625" style="2" customWidth="1"/>
    <col min="13314" max="13314" width="10.5703125" style="2" customWidth="1"/>
    <col min="13315" max="13315" width="8.28515625" style="2" customWidth="1"/>
    <col min="13316" max="13316" width="10.28515625" style="2" customWidth="1"/>
    <col min="13317" max="13317" width="11.140625" style="2" customWidth="1"/>
    <col min="13318" max="13318" width="8" style="2" customWidth="1"/>
    <col min="13319" max="13319" width="9.28515625" style="2" customWidth="1"/>
    <col min="13320" max="13320" width="10" style="2" customWidth="1"/>
    <col min="13321" max="13321" width="8.42578125" style="2" customWidth="1"/>
    <col min="13322" max="13322" width="8.7109375" style="2" customWidth="1"/>
    <col min="13323" max="13323" width="9.42578125" style="2" customWidth="1"/>
    <col min="13324" max="13324" width="8" style="2" customWidth="1"/>
    <col min="13325" max="13326" width="8.28515625" style="2" customWidth="1"/>
    <col min="13327" max="13327" width="8.140625" style="2" customWidth="1"/>
    <col min="13328" max="13328" width="7.28515625" style="2" customWidth="1"/>
    <col min="13329" max="13329" width="0" style="2" hidden="1" customWidth="1"/>
    <col min="13330" max="13568" width="9.140625" style="2"/>
    <col min="13569" max="13569" width="51.140625" style="2" customWidth="1"/>
    <col min="13570" max="13570" width="10.5703125" style="2" customWidth="1"/>
    <col min="13571" max="13571" width="8.28515625" style="2" customWidth="1"/>
    <col min="13572" max="13572" width="10.28515625" style="2" customWidth="1"/>
    <col min="13573" max="13573" width="11.140625" style="2" customWidth="1"/>
    <col min="13574" max="13574" width="8" style="2" customWidth="1"/>
    <col min="13575" max="13575" width="9.28515625" style="2" customWidth="1"/>
    <col min="13576" max="13576" width="10" style="2" customWidth="1"/>
    <col min="13577" max="13577" width="8.42578125" style="2" customWidth="1"/>
    <col min="13578" max="13578" width="8.7109375" style="2" customWidth="1"/>
    <col min="13579" max="13579" width="9.42578125" style="2" customWidth="1"/>
    <col min="13580" max="13580" width="8" style="2" customWidth="1"/>
    <col min="13581" max="13582" width="8.28515625" style="2" customWidth="1"/>
    <col min="13583" max="13583" width="8.140625" style="2" customWidth="1"/>
    <col min="13584" max="13584" width="7.28515625" style="2" customWidth="1"/>
    <col min="13585" max="13585" width="0" style="2" hidden="1" customWidth="1"/>
    <col min="13586" max="13824" width="9.140625" style="2"/>
    <col min="13825" max="13825" width="51.140625" style="2" customWidth="1"/>
    <col min="13826" max="13826" width="10.5703125" style="2" customWidth="1"/>
    <col min="13827" max="13827" width="8.28515625" style="2" customWidth="1"/>
    <col min="13828" max="13828" width="10.28515625" style="2" customWidth="1"/>
    <col min="13829" max="13829" width="11.140625" style="2" customWidth="1"/>
    <col min="13830" max="13830" width="8" style="2" customWidth="1"/>
    <col min="13831" max="13831" width="9.28515625" style="2" customWidth="1"/>
    <col min="13832" max="13832" width="10" style="2" customWidth="1"/>
    <col min="13833" max="13833" width="8.42578125" style="2" customWidth="1"/>
    <col min="13834" max="13834" width="8.7109375" style="2" customWidth="1"/>
    <col min="13835" max="13835" width="9.42578125" style="2" customWidth="1"/>
    <col min="13836" max="13836" width="8" style="2" customWidth="1"/>
    <col min="13837" max="13838" width="8.28515625" style="2" customWidth="1"/>
    <col min="13839" max="13839" width="8.140625" style="2" customWidth="1"/>
    <col min="13840" max="13840" width="7.28515625" style="2" customWidth="1"/>
    <col min="13841" max="13841" width="0" style="2" hidden="1" customWidth="1"/>
    <col min="13842" max="14080" width="9.140625" style="2"/>
    <col min="14081" max="14081" width="51.140625" style="2" customWidth="1"/>
    <col min="14082" max="14082" width="10.5703125" style="2" customWidth="1"/>
    <col min="14083" max="14083" width="8.28515625" style="2" customWidth="1"/>
    <col min="14084" max="14084" width="10.28515625" style="2" customWidth="1"/>
    <col min="14085" max="14085" width="11.140625" style="2" customWidth="1"/>
    <col min="14086" max="14086" width="8" style="2" customWidth="1"/>
    <col min="14087" max="14087" width="9.28515625" style="2" customWidth="1"/>
    <col min="14088" max="14088" width="10" style="2" customWidth="1"/>
    <col min="14089" max="14089" width="8.42578125" style="2" customWidth="1"/>
    <col min="14090" max="14090" width="8.7109375" style="2" customWidth="1"/>
    <col min="14091" max="14091" width="9.42578125" style="2" customWidth="1"/>
    <col min="14092" max="14092" width="8" style="2" customWidth="1"/>
    <col min="14093" max="14094" width="8.28515625" style="2" customWidth="1"/>
    <col min="14095" max="14095" width="8.140625" style="2" customWidth="1"/>
    <col min="14096" max="14096" width="7.28515625" style="2" customWidth="1"/>
    <col min="14097" max="14097" width="0" style="2" hidden="1" customWidth="1"/>
    <col min="14098" max="14336" width="9.140625" style="2"/>
    <col min="14337" max="14337" width="51.140625" style="2" customWidth="1"/>
    <col min="14338" max="14338" width="10.5703125" style="2" customWidth="1"/>
    <col min="14339" max="14339" width="8.28515625" style="2" customWidth="1"/>
    <col min="14340" max="14340" width="10.28515625" style="2" customWidth="1"/>
    <col min="14341" max="14341" width="11.140625" style="2" customWidth="1"/>
    <col min="14342" max="14342" width="8" style="2" customWidth="1"/>
    <col min="14343" max="14343" width="9.28515625" style="2" customWidth="1"/>
    <col min="14344" max="14344" width="10" style="2" customWidth="1"/>
    <col min="14345" max="14345" width="8.42578125" style="2" customWidth="1"/>
    <col min="14346" max="14346" width="8.7109375" style="2" customWidth="1"/>
    <col min="14347" max="14347" width="9.42578125" style="2" customWidth="1"/>
    <col min="14348" max="14348" width="8" style="2" customWidth="1"/>
    <col min="14349" max="14350" width="8.28515625" style="2" customWidth="1"/>
    <col min="14351" max="14351" width="8.140625" style="2" customWidth="1"/>
    <col min="14352" max="14352" width="7.28515625" style="2" customWidth="1"/>
    <col min="14353" max="14353" width="0" style="2" hidden="1" customWidth="1"/>
    <col min="14354" max="14592" width="9.140625" style="2"/>
    <col min="14593" max="14593" width="51.140625" style="2" customWidth="1"/>
    <col min="14594" max="14594" width="10.5703125" style="2" customWidth="1"/>
    <col min="14595" max="14595" width="8.28515625" style="2" customWidth="1"/>
    <col min="14596" max="14596" width="10.28515625" style="2" customWidth="1"/>
    <col min="14597" max="14597" width="11.140625" style="2" customWidth="1"/>
    <col min="14598" max="14598" width="8" style="2" customWidth="1"/>
    <col min="14599" max="14599" width="9.28515625" style="2" customWidth="1"/>
    <col min="14600" max="14600" width="10" style="2" customWidth="1"/>
    <col min="14601" max="14601" width="8.42578125" style="2" customWidth="1"/>
    <col min="14602" max="14602" width="8.7109375" style="2" customWidth="1"/>
    <col min="14603" max="14603" width="9.42578125" style="2" customWidth="1"/>
    <col min="14604" max="14604" width="8" style="2" customWidth="1"/>
    <col min="14605" max="14606" width="8.28515625" style="2" customWidth="1"/>
    <col min="14607" max="14607" width="8.140625" style="2" customWidth="1"/>
    <col min="14608" max="14608" width="7.28515625" style="2" customWidth="1"/>
    <col min="14609" max="14609" width="0" style="2" hidden="1" customWidth="1"/>
    <col min="14610" max="14848" width="9.140625" style="2"/>
    <col min="14849" max="14849" width="51.140625" style="2" customWidth="1"/>
    <col min="14850" max="14850" width="10.5703125" style="2" customWidth="1"/>
    <col min="14851" max="14851" width="8.28515625" style="2" customWidth="1"/>
    <col min="14852" max="14852" width="10.28515625" style="2" customWidth="1"/>
    <col min="14853" max="14853" width="11.140625" style="2" customWidth="1"/>
    <col min="14854" max="14854" width="8" style="2" customWidth="1"/>
    <col min="14855" max="14855" width="9.28515625" style="2" customWidth="1"/>
    <col min="14856" max="14856" width="10" style="2" customWidth="1"/>
    <col min="14857" max="14857" width="8.42578125" style="2" customWidth="1"/>
    <col min="14858" max="14858" width="8.7109375" style="2" customWidth="1"/>
    <col min="14859" max="14859" width="9.42578125" style="2" customWidth="1"/>
    <col min="14860" max="14860" width="8" style="2" customWidth="1"/>
    <col min="14861" max="14862" width="8.28515625" style="2" customWidth="1"/>
    <col min="14863" max="14863" width="8.140625" style="2" customWidth="1"/>
    <col min="14864" max="14864" width="7.28515625" style="2" customWidth="1"/>
    <col min="14865" max="14865" width="0" style="2" hidden="1" customWidth="1"/>
    <col min="14866" max="15104" width="9.140625" style="2"/>
    <col min="15105" max="15105" width="51.140625" style="2" customWidth="1"/>
    <col min="15106" max="15106" width="10.5703125" style="2" customWidth="1"/>
    <col min="15107" max="15107" width="8.28515625" style="2" customWidth="1"/>
    <col min="15108" max="15108" width="10.28515625" style="2" customWidth="1"/>
    <col min="15109" max="15109" width="11.140625" style="2" customWidth="1"/>
    <col min="15110" max="15110" width="8" style="2" customWidth="1"/>
    <col min="15111" max="15111" width="9.28515625" style="2" customWidth="1"/>
    <col min="15112" max="15112" width="10" style="2" customWidth="1"/>
    <col min="15113" max="15113" width="8.42578125" style="2" customWidth="1"/>
    <col min="15114" max="15114" width="8.7109375" style="2" customWidth="1"/>
    <col min="15115" max="15115" width="9.42578125" style="2" customWidth="1"/>
    <col min="15116" max="15116" width="8" style="2" customWidth="1"/>
    <col min="15117" max="15118" width="8.28515625" style="2" customWidth="1"/>
    <col min="15119" max="15119" width="8.140625" style="2" customWidth="1"/>
    <col min="15120" max="15120" width="7.28515625" style="2" customWidth="1"/>
    <col min="15121" max="15121" width="0" style="2" hidden="1" customWidth="1"/>
    <col min="15122" max="15360" width="9.140625" style="2"/>
    <col min="15361" max="15361" width="51.140625" style="2" customWidth="1"/>
    <col min="15362" max="15362" width="10.5703125" style="2" customWidth="1"/>
    <col min="15363" max="15363" width="8.28515625" style="2" customWidth="1"/>
    <col min="15364" max="15364" width="10.28515625" style="2" customWidth="1"/>
    <col min="15365" max="15365" width="11.140625" style="2" customWidth="1"/>
    <col min="15366" max="15366" width="8" style="2" customWidth="1"/>
    <col min="15367" max="15367" width="9.28515625" style="2" customWidth="1"/>
    <col min="15368" max="15368" width="10" style="2" customWidth="1"/>
    <col min="15369" max="15369" width="8.42578125" style="2" customWidth="1"/>
    <col min="15370" max="15370" width="8.7109375" style="2" customWidth="1"/>
    <col min="15371" max="15371" width="9.42578125" style="2" customWidth="1"/>
    <col min="15372" max="15372" width="8" style="2" customWidth="1"/>
    <col min="15373" max="15374" width="8.28515625" style="2" customWidth="1"/>
    <col min="15375" max="15375" width="8.140625" style="2" customWidth="1"/>
    <col min="15376" max="15376" width="7.28515625" style="2" customWidth="1"/>
    <col min="15377" max="15377" width="0" style="2" hidden="1" customWidth="1"/>
    <col min="15378" max="15616" width="9.140625" style="2"/>
    <col min="15617" max="15617" width="51.140625" style="2" customWidth="1"/>
    <col min="15618" max="15618" width="10.5703125" style="2" customWidth="1"/>
    <col min="15619" max="15619" width="8.28515625" style="2" customWidth="1"/>
    <col min="15620" max="15620" width="10.28515625" style="2" customWidth="1"/>
    <col min="15621" max="15621" width="11.140625" style="2" customWidth="1"/>
    <col min="15622" max="15622" width="8" style="2" customWidth="1"/>
    <col min="15623" max="15623" width="9.28515625" style="2" customWidth="1"/>
    <col min="15624" max="15624" width="10" style="2" customWidth="1"/>
    <col min="15625" max="15625" width="8.42578125" style="2" customWidth="1"/>
    <col min="15626" max="15626" width="8.7109375" style="2" customWidth="1"/>
    <col min="15627" max="15627" width="9.42578125" style="2" customWidth="1"/>
    <col min="15628" max="15628" width="8" style="2" customWidth="1"/>
    <col min="15629" max="15630" width="8.28515625" style="2" customWidth="1"/>
    <col min="15631" max="15631" width="8.140625" style="2" customWidth="1"/>
    <col min="15632" max="15632" width="7.28515625" style="2" customWidth="1"/>
    <col min="15633" max="15633" width="0" style="2" hidden="1" customWidth="1"/>
    <col min="15634" max="15872" width="9.140625" style="2"/>
    <col min="15873" max="15873" width="51.140625" style="2" customWidth="1"/>
    <col min="15874" max="15874" width="10.5703125" style="2" customWidth="1"/>
    <col min="15875" max="15875" width="8.28515625" style="2" customWidth="1"/>
    <col min="15876" max="15876" width="10.28515625" style="2" customWidth="1"/>
    <col min="15877" max="15877" width="11.140625" style="2" customWidth="1"/>
    <col min="15878" max="15878" width="8" style="2" customWidth="1"/>
    <col min="15879" max="15879" width="9.28515625" style="2" customWidth="1"/>
    <col min="15880" max="15880" width="10" style="2" customWidth="1"/>
    <col min="15881" max="15881" width="8.42578125" style="2" customWidth="1"/>
    <col min="15882" max="15882" width="8.7109375" style="2" customWidth="1"/>
    <col min="15883" max="15883" width="9.42578125" style="2" customWidth="1"/>
    <col min="15884" max="15884" width="8" style="2" customWidth="1"/>
    <col min="15885" max="15886" width="8.28515625" style="2" customWidth="1"/>
    <col min="15887" max="15887" width="8.140625" style="2" customWidth="1"/>
    <col min="15888" max="15888" width="7.28515625" style="2" customWidth="1"/>
    <col min="15889" max="15889" width="0" style="2" hidden="1" customWidth="1"/>
    <col min="15890" max="16128" width="9.140625" style="2"/>
    <col min="16129" max="16129" width="51.140625" style="2" customWidth="1"/>
    <col min="16130" max="16130" width="10.5703125" style="2" customWidth="1"/>
    <col min="16131" max="16131" width="8.28515625" style="2" customWidth="1"/>
    <col min="16132" max="16132" width="10.28515625" style="2" customWidth="1"/>
    <col min="16133" max="16133" width="11.140625" style="2" customWidth="1"/>
    <col min="16134" max="16134" width="8" style="2" customWidth="1"/>
    <col min="16135" max="16135" width="9.28515625" style="2" customWidth="1"/>
    <col min="16136" max="16136" width="10" style="2" customWidth="1"/>
    <col min="16137" max="16137" width="8.42578125" style="2" customWidth="1"/>
    <col min="16138" max="16138" width="8.7109375" style="2" customWidth="1"/>
    <col min="16139" max="16139" width="9.42578125" style="2" customWidth="1"/>
    <col min="16140" max="16140" width="8" style="2" customWidth="1"/>
    <col min="16141" max="16142" width="8.28515625" style="2" customWidth="1"/>
    <col min="16143" max="16143" width="8.140625" style="2" customWidth="1"/>
    <col min="16144" max="16144" width="7.28515625" style="2" customWidth="1"/>
    <col min="16145" max="16145" width="0" style="2" hidden="1" customWidth="1"/>
    <col min="16146" max="16384" width="9.140625" style="2"/>
  </cols>
  <sheetData>
    <row r="1" spans="1:20" x14ac:dyDescent="0.25">
      <c r="H1" s="3"/>
      <c r="I1" s="3"/>
      <c r="J1" s="3"/>
      <c r="M1" s="2" t="s">
        <v>0</v>
      </c>
    </row>
    <row r="2" spans="1:20" s="5" customFormat="1" ht="21.75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0" s="5" customFormat="1" ht="14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20" x14ac:dyDescent="0.25">
      <c r="H4" s="3"/>
      <c r="I4" s="3"/>
      <c r="J4" s="3"/>
    </row>
    <row r="5" spans="1:20" x14ac:dyDescent="0.25">
      <c r="A5" s="7"/>
      <c r="B5" s="69" t="s">
        <v>2</v>
      </c>
      <c r="C5" s="70"/>
      <c r="D5" s="70"/>
      <c r="E5" s="70"/>
      <c r="F5" s="70"/>
      <c r="G5" s="70"/>
      <c r="H5" s="70"/>
      <c r="I5" s="70"/>
      <c r="J5" s="71"/>
      <c r="K5" s="8" t="s">
        <v>3</v>
      </c>
      <c r="L5" s="9"/>
      <c r="M5" s="10"/>
      <c r="N5" s="11" t="s">
        <v>4</v>
      </c>
      <c r="O5" s="11" t="s">
        <v>4</v>
      </c>
      <c r="P5" s="11" t="s">
        <v>4</v>
      </c>
      <c r="Q5" s="12" t="s">
        <v>5</v>
      </c>
    </row>
    <row r="6" spans="1:20" ht="12.75" customHeight="1" x14ac:dyDescent="0.25">
      <c r="A6" s="13" t="s">
        <v>6</v>
      </c>
      <c r="B6" s="72" t="s">
        <v>7</v>
      </c>
      <c r="C6" s="73"/>
      <c r="D6" s="74"/>
      <c r="E6" s="75" t="s">
        <v>8</v>
      </c>
      <c r="F6" s="76"/>
      <c r="G6" s="77"/>
      <c r="H6" s="69" t="s">
        <v>9</v>
      </c>
      <c r="I6" s="70"/>
      <c r="J6" s="71"/>
      <c r="K6" s="14" t="s">
        <v>10</v>
      </c>
      <c r="L6" s="15" t="s">
        <v>11</v>
      </c>
      <c r="M6" s="16" t="s">
        <v>12</v>
      </c>
      <c r="N6" s="17"/>
      <c r="O6" s="18"/>
      <c r="P6" s="19"/>
      <c r="Q6" s="20" t="s">
        <v>13</v>
      </c>
    </row>
    <row r="7" spans="1:20" ht="16.5" customHeight="1" x14ac:dyDescent="0.25">
      <c r="A7" s="21"/>
      <c r="B7" s="78" t="s">
        <v>10</v>
      </c>
      <c r="C7" s="15" t="s">
        <v>11</v>
      </c>
      <c r="D7" s="79" t="s">
        <v>12</v>
      </c>
      <c r="E7" s="80" t="s">
        <v>10</v>
      </c>
      <c r="F7" s="81" t="s">
        <v>11</v>
      </c>
      <c r="G7" s="82" t="s">
        <v>12</v>
      </c>
      <c r="H7" s="83" t="s">
        <v>10</v>
      </c>
      <c r="I7" s="37" t="s">
        <v>11</v>
      </c>
      <c r="J7" s="84" t="s">
        <v>12</v>
      </c>
      <c r="K7" s="22"/>
      <c r="L7" s="23" t="s">
        <v>14</v>
      </c>
      <c r="M7" s="24" t="s">
        <v>14</v>
      </c>
      <c r="N7" s="24" t="s">
        <v>15</v>
      </c>
      <c r="O7" s="24" t="s">
        <v>16</v>
      </c>
      <c r="P7" s="24" t="s">
        <v>17</v>
      </c>
      <c r="Q7" s="25" t="s">
        <v>18</v>
      </c>
    </row>
    <row r="8" spans="1:20" x14ac:dyDescent="0.25">
      <c r="A8" s="26">
        <v>1</v>
      </c>
      <c r="B8" s="27">
        <v>2</v>
      </c>
      <c r="C8" s="27">
        <v>3</v>
      </c>
      <c r="D8" s="27">
        <v>4</v>
      </c>
      <c r="E8" s="85">
        <v>5</v>
      </c>
      <c r="F8" s="85">
        <v>6</v>
      </c>
      <c r="G8" s="85">
        <v>7</v>
      </c>
      <c r="H8" s="86">
        <v>8</v>
      </c>
      <c r="I8" s="86">
        <v>9</v>
      </c>
      <c r="J8" s="86">
        <v>10</v>
      </c>
      <c r="K8" s="27">
        <v>11</v>
      </c>
      <c r="L8" s="22">
        <v>12</v>
      </c>
      <c r="M8" s="27">
        <v>13</v>
      </c>
      <c r="N8" s="27">
        <v>14</v>
      </c>
      <c r="O8" s="27">
        <v>15</v>
      </c>
      <c r="P8" s="27">
        <v>16</v>
      </c>
      <c r="Q8" s="28">
        <v>11</v>
      </c>
      <c r="R8" s="29"/>
      <c r="S8" s="30"/>
      <c r="T8" s="30"/>
    </row>
    <row r="9" spans="1:20" s="34" customFormat="1" ht="20.25" customHeight="1" x14ac:dyDescent="0.2">
      <c r="A9" s="31" t="s">
        <v>19</v>
      </c>
      <c r="B9" s="32">
        <f t="shared" ref="B9" si="0">B10+B19</f>
        <v>3895643</v>
      </c>
      <c r="C9" s="32">
        <f>C10+C19</f>
        <v>8500</v>
      </c>
      <c r="D9" s="32">
        <f>D10+D19</f>
        <v>3887143</v>
      </c>
      <c r="E9" s="32">
        <f t="shared" ref="E9:K9" si="1">E10+E19</f>
        <v>4192360</v>
      </c>
      <c r="F9" s="32">
        <f t="shared" si="1"/>
        <v>14167</v>
      </c>
      <c r="G9" s="32">
        <f t="shared" si="1"/>
        <v>4178193</v>
      </c>
      <c r="H9" s="32">
        <f t="shared" si="1"/>
        <v>3825646</v>
      </c>
      <c r="I9" s="32">
        <f t="shared" si="1"/>
        <v>12646</v>
      </c>
      <c r="J9" s="32">
        <f t="shared" si="1"/>
        <v>3813000</v>
      </c>
      <c r="K9" s="32">
        <f t="shared" si="1"/>
        <v>4432843</v>
      </c>
      <c r="L9" s="32">
        <f>L10+L19</f>
        <v>16700</v>
      </c>
      <c r="M9" s="32">
        <f>M10+M19</f>
        <v>4416143</v>
      </c>
      <c r="N9" s="33">
        <f t="shared" ref="N9:N26" si="2">K9/B9*100</f>
        <v>113.78976461652159</v>
      </c>
      <c r="O9" s="33">
        <f>K9/E9*100</f>
        <v>105.73622017193181</v>
      </c>
      <c r="P9" s="33">
        <f>K9/H9*100</f>
        <v>115.87175081018997</v>
      </c>
      <c r="Q9" s="33">
        <f>H9/E9*100</f>
        <v>91.252802717323888</v>
      </c>
    </row>
    <row r="10" spans="1:20" s="34" customFormat="1" ht="12.75" customHeight="1" x14ac:dyDescent="0.2">
      <c r="A10" s="31" t="s">
        <v>20</v>
      </c>
      <c r="B10" s="32">
        <f>C10+D10</f>
        <v>2422100</v>
      </c>
      <c r="C10" s="35">
        <v>0</v>
      </c>
      <c r="D10" s="32">
        <f t="shared" ref="D10:J10" si="3">D11+D12</f>
        <v>2422100</v>
      </c>
      <c r="E10" s="32">
        <f t="shared" si="3"/>
        <v>2422100</v>
      </c>
      <c r="F10" s="32">
        <f t="shared" si="3"/>
        <v>0</v>
      </c>
      <c r="G10" s="32">
        <f t="shared" si="3"/>
        <v>2422100</v>
      </c>
      <c r="H10" s="32">
        <f t="shared" si="3"/>
        <v>2357975</v>
      </c>
      <c r="I10" s="32">
        <f t="shared" si="3"/>
        <v>0</v>
      </c>
      <c r="J10" s="32">
        <f t="shared" si="3"/>
        <v>2357975</v>
      </c>
      <c r="K10" s="32">
        <f>L10+M10</f>
        <v>1618000</v>
      </c>
      <c r="L10" s="35">
        <v>0</v>
      </c>
      <c r="M10" s="32">
        <f t="shared" ref="M10" si="4">M11+M12</f>
        <v>1618000</v>
      </c>
      <c r="N10" s="33">
        <f>K10/B10*100</f>
        <v>66.801535857313894</v>
      </c>
      <c r="O10" s="33">
        <f>K10/E10*100</f>
        <v>66.801535857313894</v>
      </c>
      <c r="P10" s="33">
        <f>K10/H10*100</f>
        <v>68.61819993850655</v>
      </c>
      <c r="Q10" s="33">
        <f t="shared" ref="Q10:Q77" si="5">H10/E10*100</f>
        <v>97.352504025432467</v>
      </c>
    </row>
    <row r="11" spans="1:20" s="39" customFormat="1" ht="24" x14ac:dyDescent="0.25">
      <c r="A11" s="36" t="s">
        <v>21</v>
      </c>
      <c r="B11" s="32">
        <v>18100</v>
      </c>
      <c r="C11" s="37">
        <f>C12+C17</f>
        <v>0</v>
      </c>
      <c r="D11" s="38">
        <v>18100</v>
      </c>
      <c r="E11" s="32">
        <f>F11+G11</f>
        <v>18100</v>
      </c>
      <c r="F11" s="35"/>
      <c r="G11" s="35">
        <v>18100</v>
      </c>
      <c r="H11" s="32">
        <f>J11</f>
        <v>12624</v>
      </c>
      <c r="I11" s="35"/>
      <c r="J11" s="35">
        <v>12624</v>
      </c>
      <c r="K11" s="32">
        <f>M11</f>
        <v>15000</v>
      </c>
      <c r="L11" s="37">
        <f>L12+L17</f>
        <v>0</v>
      </c>
      <c r="M11" s="38">
        <v>15000</v>
      </c>
      <c r="N11" s="33">
        <f t="shared" si="2"/>
        <v>82.872928176795583</v>
      </c>
      <c r="O11" s="33">
        <f t="shared" ref="O11:O16" si="6">K11/E11*100</f>
        <v>82.872928176795583</v>
      </c>
      <c r="P11" s="33">
        <f>K11/H11*100</f>
        <v>118.8212927756654</v>
      </c>
      <c r="Q11" s="33">
        <f t="shared" si="5"/>
        <v>69.745856353591165</v>
      </c>
    </row>
    <row r="12" spans="1:20" x14ac:dyDescent="0.25">
      <c r="A12" s="40" t="s">
        <v>22</v>
      </c>
      <c r="B12" s="41">
        <f t="shared" ref="B12" si="7">B13+B18</f>
        <v>2404000</v>
      </c>
      <c r="C12" s="32"/>
      <c r="D12" s="41">
        <f>D13+D18</f>
        <v>2404000</v>
      </c>
      <c r="E12" s="41">
        <f t="shared" ref="E12:F12" si="8">E13+E18</f>
        <v>2404000</v>
      </c>
      <c r="F12" s="41">
        <f t="shared" si="8"/>
        <v>0</v>
      </c>
      <c r="G12" s="41">
        <f>G13+G18</f>
        <v>2404000</v>
      </c>
      <c r="H12" s="41">
        <f t="shared" ref="H12:K12" si="9">H13+H18</f>
        <v>2345351</v>
      </c>
      <c r="I12" s="41">
        <f t="shared" si="9"/>
        <v>0</v>
      </c>
      <c r="J12" s="41">
        <f t="shared" si="9"/>
        <v>2345351</v>
      </c>
      <c r="K12" s="41">
        <f t="shared" si="9"/>
        <v>1603000</v>
      </c>
      <c r="L12" s="32"/>
      <c r="M12" s="41">
        <f>M13+M18</f>
        <v>1603000</v>
      </c>
      <c r="N12" s="42">
        <f t="shared" si="2"/>
        <v>66.680532445923461</v>
      </c>
      <c r="O12" s="33">
        <f t="shared" si="6"/>
        <v>66.680532445923461</v>
      </c>
      <c r="P12" s="43">
        <f t="shared" ref="P12:P26" si="10">K12/H12*100</f>
        <v>68.347978618125822</v>
      </c>
      <c r="Q12" s="33">
        <f t="shared" si="5"/>
        <v>97.560357737104823</v>
      </c>
    </row>
    <row r="13" spans="1:20" s="34" customFormat="1" x14ac:dyDescent="0.25">
      <c r="A13" s="40" t="s">
        <v>23</v>
      </c>
      <c r="B13" s="32">
        <f t="shared" ref="B13" si="11">C13+D13</f>
        <v>2404000</v>
      </c>
      <c r="C13" s="37"/>
      <c r="D13" s="32">
        <f>SUM(D14:D17)</f>
        <v>2404000</v>
      </c>
      <c r="E13" s="32">
        <f t="shared" ref="E13:E18" si="12">F13+G13</f>
        <v>2404000</v>
      </c>
      <c r="F13" s="32"/>
      <c r="G13" s="32">
        <f>SUM(G14:G17)</f>
        <v>2404000</v>
      </c>
      <c r="H13" s="32">
        <f t="shared" ref="H13:H18" si="13">I13+J13</f>
        <v>2345351</v>
      </c>
      <c r="I13" s="32"/>
      <c r="J13" s="32">
        <f>SUM(J14:J17)</f>
        <v>2345351</v>
      </c>
      <c r="K13" s="32">
        <f t="shared" ref="K13:K18" si="14">L13+M13</f>
        <v>1603000</v>
      </c>
      <c r="L13" s="37"/>
      <c r="M13" s="32">
        <f>SUM(M14:M17)</f>
        <v>1603000</v>
      </c>
      <c r="N13" s="42">
        <f t="shared" si="2"/>
        <v>66.680532445923461</v>
      </c>
      <c r="O13" s="33">
        <f t="shared" si="6"/>
        <v>66.680532445923461</v>
      </c>
      <c r="P13" s="33">
        <f t="shared" si="10"/>
        <v>68.347978618125822</v>
      </c>
      <c r="Q13" s="33">
        <f t="shared" si="5"/>
        <v>97.560357737104823</v>
      </c>
    </row>
    <row r="14" spans="1:20" x14ac:dyDescent="0.25">
      <c r="A14" s="44" t="s">
        <v>24</v>
      </c>
      <c r="B14" s="37">
        <f>C14+D14</f>
        <v>259000</v>
      </c>
      <c r="C14" s="37"/>
      <c r="D14" s="37">
        <v>259000</v>
      </c>
      <c r="E14" s="37">
        <f t="shared" si="12"/>
        <v>259000</v>
      </c>
      <c r="F14" s="37"/>
      <c r="G14" s="37">
        <v>259000</v>
      </c>
      <c r="H14" s="37">
        <f t="shared" si="13"/>
        <v>239097</v>
      </c>
      <c r="I14" s="37"/>
      <c r="J14" s="37">
        <v>239097</v>
      </c>
      <c r="K14" s="37">
        <v>300000</v>
      </c>
      <c r="L14" s="37"/>
      <c r="M14" s="37">
        <v>300000</v>
      </c>
      <c r="N14" s="45">
        <f t="shared" si="2"/>
        <v>115.83011583011582</v>
      </c>
      <c r="O14" s="46">
        <f t="shared" si="6"/>
        <v>115.83011583011582</v>
      </c>
      <c r="P14" s="47">
        <f t="shared" si="10"/>
        <v>125.47208873386116</v>
      </c>
      <c r="Q14" s="33">
        <f t="shared" si="5"/>
        <v>92.315444015444015</v>
      </c>
      <c r="S14" s="34"/>
      <c r="T14" s="34"/>
    </row>
    <row r="15" spans="1:20" x14ac:dyDescent="0.25">
      <c r="A15" s="44" t="s">
        <v>25</v>
      </c>
      <c r="B15" s="37">
        <f t="shared" ref="B15:B18" si="15">C15+D15</f>
        <v>380000</v>
      </c>
      <c r="C15" s="37"/>
      <c r="D15" s="37">
        <v>380000</v>
      </c>
      <c r="E15" s="37">
        <f t="shared" si="12"/>
        <v>380000</v>
      </c>
      <c r="F15" s="37"/>
      <c r="G15" s="37">
        <v>380000</v>
      </c>
      <c r="H15" s="37">
        <f t="shared" si="13"/>
        <v>340840</v>
      </c>
      <c r="I15" s="37"/>
      <c r="J15" s="37">
        <v>340840</v>
      </c>
      <c r="K15" s="37">
        <v>400000</v>
      </c>
      <c r="L15" s="37"/>
      <c r="M15" s="37">
        <v>400000</v>
      </c>
      <c r="N15" s="45">
        <f t="shared" si="2"/>
        <v>105.26315789473684</v>
      </c>
      <c r="O15" s="46">
        <f t="shared" si="6"/>
        <v>105.26315789473684</v>
      </c>
      <c r="P15" s="47">
        <f t="shared" si="10"/>
        <v>117.35711770918907</v>
      </c>
      <c r="Q15" s="33">
        <f t="shared" si="5"/>
        <v>89.694736842105257</v>
      </c>
      <c r="S15" s="34"/>
      <c r="T15" s="34"/>
    </row>
    <row r="16" spans="1:20" ht="24" x14ac:dyDescent="0.25">
      <c r="A16" s="44" t="s">
        <v>26</v>
      </c>
      <c r="B16" s="37">
        <f t="shared" si="15"/>
        <v>1750000</v>
      </c>
      <c r="C16" s="37"/>
      <c r="D16" s="37">
        <v>1750000</v>
      </c>
      <c r="E16" s="37">
        <f t="shared" si="12"/>
        <v>1750000</v>
      </c>
      <c r="F16" s="37"/>
      <c r="G16" s="37">
        <v>1750000</v>
      </c>
      <c r="H16" s="37">
        <f t="shared" si="13"/>
        <v>1748007</v>
      </c>
      <c r="I16" s="37"/>
      <c r="J16" s="37">
        <v>1748007</v>
      </c>
      <c r="K16" s="37">
        <v>885000</v>
      </c>
      <c r="L16" s="37"/>
      <c r="M16" s="37">
        <v>885000</v>
      </c>
      <c r="N16" s="45">
        <f t="shared" si="2"/>
        <v>50.571428571428569</v>
      </c>
      <c r="O16" s="46">
        <f t="shared" si="6"/>
        <v>50.571428571428569</v>
      </c>
      <c r="P16" s="47">
        <f t="shared" si="10"/>
        <v>50.629087869785415</v>
      </c>
      <c r="Q16" s="33">
        <f t="shared" si="5"/>
        <v>99.886114285714285</v>
      </c>
      <c r="S16" s="34"/>
      <c r="T16" s="34"/>
    </row>
    <row r="17" spans="1:122" x14ac:dyDescent="0.25">
      <c r="A17" s="44" t="s">
        <v>27</v>
      </c>
      <c r="B17" s="37">
        <f t="shared" si="15"/>
        <v>15000</v>
      </c>
      <c r="C17" s="32"/>
      <c r="D17" s="37">
        <v>15000</v>
      </c>
      <c r="E17" s="37">
        <f t="shared" si="12"/>
        <v>15000</v>
      </c>
      <c r="F17" s="37"/>
      <c r="G17" s="37">
        <v>15000</v>
      </c>
      <c r="H17" s="37">
        <f t="shared" si="13"/>
        <v>17407</v>
      </c>
      <c r="I17" s="37"/>
      <c r="J17" s="37">
        <v>17407</v>
      </c>
      <c r="K17" s="37">
        <v>18000</v>
      </c>
      <c r="L17" s="32"/>
      <c r="M17" s="37">
        <v>18000</v>
      </c>
      <c r="N17" s="45">
        <f t="shared" si="2"/>
        <v>120</v>
      </c>
      <c r="O17" s="46">
        <f>K17/E17*100</f>
        <v>120</v>
      </c>
      <c r="P17" s="47">
        <f>K17/H17*100</f>
        <v>103.40667547538347</v>
      </c>
      <c r="Q17" s="33">
        <f t="shared" si="5"/>
        <v>116.04666666666668</v>
      </c>
      <c r="S17" s="34"/>
      <c r="T17" s="34"/>
    </row>
    <row r="18" spans="1:122" s="34" customFormat="1" ht="12.75" x14ac:dyDescent="0.2">
      <c r="A18" s="40" t="s">
        <v>28</v>
      </c>
      <c r="B18" s="32">
        <f t="shared" si="15"/>
        <v>0</v>
      </c>
      <c r="C18" s="32"/>
      <c r="D18" s="32"/>
      <c r="E18" s="32">
        <f t="shared" si="12"/>
        <v>0</v>
      </c>
      <c r="F18" s="32"/>
      <c r="G18" s="32">
        <v>0</v>
      </c>
      <c r="H18" s="32">
        <f t="shared" si="13"/>
        <v>0</v>
      </c>
      <c r="I18" s="32"/>
      <c r="J18" s="32">
        <v>0</v>
      </c>
      <c r="K18" s="32">
        <f t="shared" si="14"/>
        <v>0</v>
      </c>
      <c r="L18" s="32"/>
      <c r="M18" s="32">
        <v>0</v>
      </c>
      <c r="N18" s="33">
        <v>0</v>
      </c>
      <c r="O18" s="33">
        <v>0</v>
      </c>
      <c r="P18" s="33" t="e">
        <f t="shared" si="10"/>
        <v>#DIV/0!</v>
      </c>
      <c r="Q18" s="33">
        <v>0</v>
      </c>
    </row>
    <row r="19" spans="1:122" s="48" customFormat="1" ht="12.75" x14ac:dyDescent="0.2">
      <c r="A19" s="40" t="s">
        <v>29</v>
      </c>
      <c r="B19" s="32">
        <f>B20+B29+B42+B45+B52+B59+B62+B49+B58</f>
        <v>1473543</v>
      </c>
      <c r="C19" s="32">
        <f>C20+C29+C42+C45+C52+C59+C49+C62</f>
        <v>8500</v>
      </c>
      <c r="D19" s="32">
        <f>D20+D29+D42+D45+D52+D59+D62+D49+D58</f>
        <v>1465043</v>
      </c>
      <c r="E19" s="32">
        <f>E20+E29+E42+E45+E52+E58+E59+E61+E49</f>
        <v>1770260</v>
      </c>
      <c r="F19" s="32">
        <f>F20+F29+F42+F45+F52+F58+F59+F61+F49+F62</f>
        <v>14167</v>
      </c>
      <c r="G19" s="32">
        <f>G20+G29+G42+G45+G52+G58+G59+G61+G49</f>
        <v>1756093</v>
      </c>
      <c r="H19" s="32">
        <f>H20+H29+H42+H45+H52+H59+H62+H49+H58</f>
        <v>1467671</v>
      </c>
      <c r="I19" s="32">
        <f>I20+I29+I42+I45+I52+I59+I49+I62</f>
        <v>12646</v>
      </c>
      <c r="J19" s="32">
        <f>J20+J29+J42+J45+J52+J59+J62+J49+J58</f>
        <v>1455025</v>
      </c>
      <c r="K19" s="32">
        <f>K20+K29+K42+K45+K49+K52+K58+K59+K62</f>
        <v>2814843</v>
      </c>
      <c r="L19" s="32">
        <f>L20+L29+L42+L45+L52+L59+L49+L62</f>
        <v>16700</v>
      </c>
      <c r="M19" s="32">
        <f>M20+M29+M42+M45+M49+M52+M58+M59</f>
        <v>2798143</v>
      </c>
      <c r="N19" s="33">
        <f t="shared" si="2"/>
        <v>191.02550790848994</v>
      </c>
      <c r="O19" s="33">
        <f>K19/E19*100</f>
        <v>159.00732095850327</v>
      </c>
      <c r="P19" s="33">
        <f t="shared" si="10"/>
        <v>191.78978122481126</v>
      </c>
      <c r="Q19" s="33">
        <f t="shared" si="5"/>
        <v>82.907087094551073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</row>
    <row r="20" spans="1:122" s="48" customFormat="1" ht="12.75" x14ac:dyDescent="0.2">
      <c r="A20" s="40" t="s">
        <v>30</v>
      </c>
      <c r="B20" s="32">
        <f>C20+D20</f>
        <v>284800</v>
      </c>
      <c r="C20" s="32">
        <f>SUM(C21:C26)+C28</f>
        <v>3500</v>
      </c>
      <c r="D20" s="32">
        <f>SUM(D21:D26)+D28+D27</f>
        <v>281300</v>
      </c>
      <c r="E20" s="32">
        <f>F20+G20</f>
        <v>366281</v>
      </c>
      <c r="F20" s="32">
        <f>SUM(F21:F26)+F28</f>
        <v>3500</v>
      </c>
      <c r="G20" s="32">
        <f>SUM(G21:G26)+G28</f>
        <v>362781</v>
      </c>
      <c r="H20" s="32">
        <f>I20+J20</f>
        <v>387533</v>
      </c>
      <c r="I20" s="32">
        <f>SUM(I21:I26)+I28</f>
        <v>2701</v>
      </c>
      <c r="J20" s="32">
        <f>SUM(J21:J26)+J28</f>
        <v>384832</v>
      </c>
      <c r="K20" s="32">
        <f>L20+M20</f>
        <v>507755</v>
      </c>
      <c r="L20" s="32">
        <f>SUM(L21:L26)+L28</f>
        <v>3500</v>
      </c>
      <c r="M20" s="32">
        <f>SUM(M21:M26)+M28+M27</f>
        <v>504255</v>
      </c>
      <c r="N20" s="33">
        <f t="shared" si="2"/>
        <v>178.28476123595505</v>
      </c>
      <c r="O20" s="33">
        <f>K20/E20*100</f>
        <v>138.62444407435822</v>
      </c>
      <c r="P20" s="33">
        <f t="shared" si="10"/>
        <v>131.02239035127332</v>
      </c>
      <c r="Q20" s="33">
        <f t="shared" si="5"/>
        <v>105.80210275717276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</row>
    <row r="21" spans="1:122" s="49" customFormat="1" x14ac:dyDescent="0.25">
      <c r="A21" s="44" t="s">
        <v>31</v>
      </c>
      <c r="B21" s="37">
        <f t="shared" ref="B21:B45" si="16">C21+D21</f>
        <v>0</v>
      </c>
      <c r="C21" s="37"/>
      <c r="D21" s="37">
        <v>0</v>
      </c>
      <c r="E21" s="37">
        <f t="shared" ref="E21:E64" si="17">F21+G21</f>
        <v>0</v>
      </c>
      <c r="F21" s="37"/>
      <c r="G21" s="37">
        <v>0</v>
      </c>
      <c r="H21" s="37">
        <f t="shared" ref="H21:H64" si="18">I21+J21</f>
        <v>133</v>
      </c>
      <c r="I21" s="37"/>
      <c r="J21" s="37">
        <v>133</v>
      </c>
      <c r="K21" s="37">
        <f t="shared" ref="K21:K45" si="19">L21+M21</f>
        <v>0</v>
      </c>
      <c r="L21" s="37"/>
      <c r="M21" s="37">
        <v>0</v>
      </c>
      <c r="N21" s="45">
        <v>0</v>
      </c>
      <c r="O21" s="45">
        <v>0</v>
      </c>
      <c r="P21" s="47">
        <f t="shared" si="10"/>
        <v>0</v>
      </c>
      <c r="Q21" s="33" t="e">
        <f t="shared" si="5"/>
        <v>#DIV/0!</v>
      </c>
      <c r="R21" s="2"/>
      <c r="S21" s="2"/>
      <c r="T21" s="34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</row>
    <row r="22" spans="1:122" s="49" customFormat="1" ht="24.75" customHeight="1" x14ac:dyDescent="0.25">
      <c r="A22" s="44" t="s">
        <v>32</v>
      </c>
      <c r="B22" s="37">
        <f t="shared" si="16"/>
        <v>161600</v>
      </c>
      <c r="C22" s="37"/>
      <c r="D22" s="50">
        <v>161600</v>
      </c>
      <c r="E22" s="37">
        <f t="shared" si="17"/>
        <v>233211</v>
      </c>
      <c r="F22" s="37"/>
      <c r="G22" s="37">
        <v>233211</v>
      </c>
      <c r="H22" s="37">
        <f t="shared" si="18"/>
        <v>253886</v>
      </c>
      <c r="I22" s="37"/>
      <c r="J22" s="37">
        <v>253886</v>
      </c>
      <c r="K22" s="50">
        <f>L22+M22</f>
        <v>370255</v>
      </c>
      <c r="L22" s="37"/>
      <c r="M22" s="50">
        <v>370255</v>
      </c>
      <c r="N22" s="45">
        <f t="shared" si="2"/>
        <v>229.11819306930693</v>
      </c>
      <c r="O22" s="45">
        <f>K22/E22*100</f>
        <v>158.76395195766924</v>
      </c>
      <c r="P22" s="47">
        <f t="shared" si="10"/>
        <v>145.83513860551588</v>
      </c>
      <c r="Q22" s="33">
        <f t="shared" si="5"/>
        <v>108.86536226850363</v>
      </c>
      <c r="R22" s="2"/>
      <c r="S22" s="2"/>
      <c r="T22" s="34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</row>
    <row r="23" spans="1:122" s="49" customFormat="1" x14ac:dyDescent="0.25">
      <c r="A23" s="44" t="s">
        <v>33</v>
      </c>
      <c r="B23" s="37">
        <f t="shared" si="16"/>
        <v>74700</v>
      </c>
      <c r="C23" s="37">
        <v>3500</v>
      </c>
      <c r="D23" s="37">
        <v>71200</v>
      </c>
      <c r="E23" s="37">
        <f t="shared" si="17"/>
        <v>84570</v>
      </c>
      <c r="F23" s="37">
        <v>3500</v>
      </c>
      <c r="G23" s="37">
        <v>81070</v>
      </c>
      <c r="H23" s="37">
        <f t="shared" si="18"/>
        <v>86024</v>
      </c>
      <c r="I23" s="37">
        <v>2701</v>
      </c>
      <c r="J23" s="37">
        <v>83323</v>
      </c>
      <c r="K23" s="37">
        <f>L23+M23</f>
        <v>89000</v>
      </c>
      <c r="L23" s="37">
        <v>3500</v>
      </c>
      <c r="M23" s="37">
        <v>85500</v>
      </c>
      <c r="N23" s="45">
        <f t="shared" si="2"/>
        <v>119.14323962516733</v>
      </c>
      <c r="O23" s="45">
        <f>K23/E23*100</f>
        <v>105.23826415986757</v>
      </c>
      <c r="P23" s="47">
        <f t="shared" si="10"/>
        <v>103.45949967450944</v>
      </c>
      <c r="Q23" s="33">
        <f t="shared" si="5"/>
        <v>101.71928579874661</v>
      </c>
      <c r="R23" s="2"/>
      <c r="S23" s="2"/>
      <c r="T23" s="34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</row>
    <row r="24" spans="1:122" s="49" customFormat="1" x14ac:dyDescent="0.25">
      <c r="A24" s="44" t="s">
        <v>34</v>
      </c>
      <c r="B24" s="37">
        <f t="shared" si="16"/>
        <v>48000</v>
      </c>
      <c r="C24" s="37"/>
      <c r="D24" s="37">
        <v>48000</v>
      </c>
      <c r="E24" s="37">
        <f t="shared" si="17"/>
        <v>48000</v>
      </c>
      <c r="F24" s="37"/>
      <c r="G24" s="37">
        <v>48000</v>
      </c>
      <c r="H24" s="37">
        <f t="shared" si="18"/>
        <v>47078</v>
      </c>
      <c r="I24" s="37"/>
      <c r="J24" s="37">
        <v>47078</v>
      </c>
      <c r="K24" s="37">
        <v>48000</v>
      </c>
      <c r="L24" s="37"/>
      <c r="M24" s="37">
        <v>48000</v>
      </c>
      <c r="N24" s="45">
        <f t="shared" si="2"/>
        <v>100</v>
      </c>
      <c r="O24" s="45">
        <f>K24/E24*100</f>
        <v>100</v>
      </c>
      <c r="P24" s="47">
        <f t="shared" si="10"/>
        <v>101.95845193083819</v>
      </c>
      <c r="Q24" s="33">
        <f t="shared" si="5"/>
        <v>98.079166666666666</v>
      </c>
      <c r="R24" s="2"/>
      <c r="S24" s="2"/>
      <c r="T24" s="3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</row>
    <row r="25" spans="1:122" s="49" customFormat="1" x14ac:dyDescent="0.25">
      <c r="A25" s="44" t="s">
        <v>35</v>
      </c>
      <c r="B25" s="37">
        <f t="shared" si="16"/>
        <v>0</v>
      </c>
      <c r="C25" s="37"/>
      <c r="D25" s="37">
        <v>0</v>
      </c>
      <c r="E25" s="37">
        <f t="shared" si="17"/>
        <v>0</v>
      </c>
      <c r="F25" s="37"/>
      <c r="G25" s="37">
        <v>0</v>
      </c>
      <c r="H25" s="37">
        <f t="shared" si="18"/>
        <v>0</v>
      </c>
      <c r="I25" s="37"/>
      <c r="J25" s="37">
        <v>0</v>
      </c>
      <c r="K25" s="37">
        <f t="shared" si="19"/>
        <v>0</v>
      </c>
      <c r="L25" s="37"/>
      <c r="M25" s="37">
        <v>0</v>
      </c>
      <c r="N25" s="45">
        <v>0</v>
      </c>
      <c r="O25" s="45">
        <v>0</v>
      </c>
      <c r="P25" s="47">
        <v>0</v>
      </c>
      <c r="Q25" s="33" t="e">
        <f t="shared" si="5"/>
        <v>#DIV/0!</v>
      </c>
      <c r="R25" s="2"/>
      <c r="S25" s="2"/>
      <c r="T25" s="3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</row>
    <row r="26" spans="1:122" s="49" customFormat="1" ht="14.25" customHeight="1" x14ac:dyDescent="0.25">
      <c r="A26" s="44" t="s">
        <v>36</v>
      </c>
      <c r="B26" s="37">
        <f t="shared" si="16"/>
        <v>500</v>
      </c>
      <c r="C26" s="37"/>
      <c r="D26" s="37">
        <v>500</v>
      </c>
      <c r="E26" s="37">
        <f t="shared" si="17"/>
        <v>500</v>
      </c>
      <c r="F26" s="37"/>
      <c r="G26" s="37">
        <v>500</v>
      </c>
      <c r="H26" s="37">
        <f t="shared" si="18"/>
        <v>412</v>
      </c>
      <c r="I26" s="37"/>
      <c r="J26" s="37">
        <v>412</v>
      </c>
      <c r="K26" s="37">
        <f t="shared" si="19"/>
        <v>500</v>
      </c>
      <c r="L26" s="37"/>
      <c r="M26" s="37">
        <v>500</v>
      </c>
      <c r="N26" s="45">
        <f t="shared" si="2"/>
        <v>100</v>
      </c>
      <c r="O26" s="45">
        <f>K26/E26*100</f>
        <v>100</v>
      </c>
      <c r="P26" s="47">
        <f t="shared" si="10"/>
        <v>121.35922330097087</v>
      </c>
      <c r="Q26" s="33">
        <f t="shared" si="5"/>
        <v>82.399999999999991</v>
      </c>
      <c r="R26" s="2"/>
      <c r="S26" s="2"/>
      <c r="T26" s="3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</row>
    <row r="27" spans="1:122" s="49" customFormat="1" x14ac:dyDescent="0.25">
      <c r="A27" s="44" t="s">
        <v>37</v>
      </c>
      <c r="B27" s="37">
        <f t="shared" si="16"/>
        <v>0</v>
      </c>
      <c r="C27" s="37"/>
      <c r="D27" s="37">
        <v>0</v>
      </c>
      <c r="E27" s="37">
        <f t="shared" si="17"/>
        <v>0</v>
      </c>
      <c r="F27" s="37"/>
      <c r="G27" s="37"/>
      <c r="H27" s="37">
        <f t="shared" si="18"/>
        <v>0</v>
      </c>
      <c r="I27" s="37"/>
      <c r="J27" s="37"/>
      <c r="K27" s="37">
        <f t="shared" si="19"/>
        <v>0</v>
      </c>
      <c r="L27" s="37"/>
      <c r="M27" s="37">
        <v>0</v>
      </c>
      <c r="N27" s="45">
        <v>0</v>
      </c>
      <c r="O27" s="45">
        <v>0</v>
      </c>
      <c r="P27" s="47">
        <v>0</v>
      </c>
      <c r="Q27" s="33" t="e">
        <f t="shared" si="5"/>
        <v>#DIV/0!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</row>
    <row r="28" spans="1:122" s="49" customFormat="1" x14ac:dyDescent="0.25">
      <c r="A28" s="44" t="s">
        <v>38</v>
      </c>
      <c r="B28" s="37">
        <f t="shared" si="16"/>
        <v>0</v>
      </c>
      <c r="C28" s="37"/>
      <c r="D28" s="37">
        <v>0</v>
      </c>
      <c r="E28" s="37">
        <f t="shared" si="17"/>
        <v>0</v>
      </c>
      <c r="F28" s="37"/>
      <c r="G28" s="37">
        <v>0</v>
      </c>
      <c r="H28" s="37">
        <f t="shared" si="18"/>
        <v>0</v>
      </c>
      <c r="I28" s="37"/>
      <c r="J28" s="37">
        <v>0</v>
      </c>
      <c r="K28" s="37">
        <f t="shared" si="19"/>
        <v>0</v>
      </c>
      <c r="L28" s="37"/>
      <c r="M28" s="37">
        <v>0</v>
      </c>
      <c r="N28" s="45">
        <v>0</v>
      </c>
      <c r="O28" s="45">
        <v>0</v>
      </c>
      <c r="P28" s="47">
        <v>0</v>
      </c>
      <c r="Q28" s="3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</row>
    <row r="29" spans="1:122" s="34" customFormat="1" ht="12.75" x14ac:dyDescent="0.2">
      <c r="A29" s="40" t="s">
        <v>39</v>
      </c>
      <c r="B29" s="32">
        <f t="shared" si="16"/>
        <v>953043</v>
      </c>
      <c r="C29" s="32">
        <f>SUM(C30:C41)</f>
        <v>0</v>
      </c>
      <c r="D29" s="32">
        <f>SUM(D30:D41)</f>
        <v>953043</v>
      </c>
      <c r="E29" s="32">
        <f t="shared" si="17"/>
        <v>981855</v>
      </c>
      <c r="F29" s="32">
        <f>SUM(F30:F41)</f>
        <v>0</v>
      </c>
      <c r="G29" s="32">
        <f>SUM(G30:G41)</f>
        <v>981855</v>
      </c>
      <c r="H29" s="32">
        <f t="shared" si="18"/>
        <v>996866</v>
      </c>
      <c r="I29" s="32">
        <f>SUM(I30:I41)</f>
        <v>0</v>
      </c>
      <c r="J29" s="32">
        <f>SUM(J30:J41)</f>
        <v>996866</v>
      </c>
      <c r="K29" s="32">
        <f t="shared" si="19"/>
        <v>1024570</v>
      </c>
      <c r="L29" s="32">
        <f>SUM(L30:L41)</f>
        <v>0</v>
      </c>
      <c r="M29" s="32">
        <f>SUM(M30:M41)</f>
        <v>1024570</v>
      </c>
      <c r="N29" s="33">
        <f>K29/B29*100</f>
        <v>107.50511781734926</v>
      </c>
      <c r="O29" s="33">
        <f>K29/E29*100</f>
        <v>104.35043871040021</v>
      </c>
      <c r="P29" s="33">
        <f>K29/H29*100</f>
        <v>102.77910972989348</v>
      </c>
      <c r="Q29" s="33">
        <f t="shared" si="5"/>
        <v>101.52884081661753</v>
      </c>
    </row>
    <row r="30" spans="1:122" ht="15" customHeight="1" x14ac:dyDescent="0.25">
      <c r="A30" s="44" t="s">
        <v>40</v>
      </c>
      <c r="B30" s="37">
        <f t="shared" si="16"/>
        <v>40000</v>
      </c>
      <c r="C30" s="37"/>
      <c r="D30" s="37">
        <v>40000</v>
      </c>
      <c r="E30" s="37">
        <f t="shared" si="17"/>
        <v>40000</v>
      </c>
      <c r="F30" s="37"/>
      <c r="G30" s="37">
        <v>40000</v>
      </c>
      <c r="H30" s="37">
        <f t="shared" si="18"/>
        <v>12017</v>
      </c>
      <c r="I30" s="37"/>
      <c r="J30" s="37">
        <v>12017</v>
      </c>
      <c r="K30" s="37">
        <v>0</v>
      </c>
      <c r="L30" s="37"/>
      <c r="M30" s="37">
        <v>0</v>
      </c>
      <c r="N30" s="45">
        <f t="shared" ref="N30:N41" si="20">K30/B30*100</f>
        <v>0</v>
      </c>
      <c r="O30" s="45">
        <f t="shared" ref="O30:O41" si="21">K30/E30*100</f>
        <v>0</v>
      </c>
      <c r="P30" s="47">
        <f t="shared" ref="P30:P41" si="22">K30/H30*100</f>
        <v>0</v>
      </c>
      <c r="Q30" s="33">
        <f t="shared" si="5"/>
        <v>30.0425</v>
      </c>
      <c r="T30" s="34"/>
    </row>
    <row r="31" spans="1:122" ht="22.5" customHeight="1" x14ac:dyDescent="0.25">
      <c r="A31" s="44" t="s">
        <v>41</v>
      </c>
      <c r="B31" s="37">
        <f t="shared" si="16"/>
        <v>0</v>
      </c>
      <c r="C31" s="37"/>
      <c r="D31" s="37">
        <v>0</v>
      </c>
      <c r="E31" s="37">
        <f t="shared" si="17"/>
        <v>0</v>
      </c>
      <c r="F31" s="37"/>
      <c r="G31" s="37">
        <v>0</v>
      </c>
      <c r="H31" s="37">
        <f t="shared" si="18"/>
        <v>0</v>
      </c>
      <c r="I31" s="37"/>
      <c r="J31" s="37">
        <v>0</v>
      </c>
      <c r="K31" s="37">
        <f t="shared" si="19"/>
        <v>2000</v>
      </c>
      <c r="L31" s="37"/>
      <c r="M31" s="37">
        <v>2000</v>
      </c>
      <c r="N31" s="45">
        <v>0</v>
      </c>
      <c r="O31" s="45">
        <v>0</v>
      </c>
      <c r="P31" s="47">
        <v>0</v>
      </c>
      <c r="Q31" s="33" t="e">
        <f t="shared" si="5"/>
        <v>#DIV/0!</v>
      </c>
      <c r="T31" s="34"/>
    </row>
    <row r="32" spans="1:122" ht="24" x14ac:dyDescent="0.25">
      <c r="A32" s="44" t="s">
        <v>42</v>
      </c>
      <c r="B32" s="37">
        <f t="shared" si="16"/>
        <v>32000</v>
      </c>
      <c r="C32" s="37"/>
      <c r="D32" s="37">
        <v>32000</v>
      </c>
      <c r="E32" s="37">
        <f t="shared" si="17"/>
        <v>34800</v>
      </c>
      <c r="F32" s="37"/>
      <c r="G32" s="37">
        <v>34800</v>
      </c>
      <c r="H32" s="37">
        <f t="shared" si="18"/>
        <v>36471</v>
      </c>
      <c r="I32" s="37"/>
      <c r="J32" s="37">
        <v>36471</v>
      </c>
      <c r="K32" s="37">
        <v>54000</v>
      </c>
      <c r="L32" s="37"/>
      <c r="M32" s="37">
        <v>56570</v>
      </c>
      <c r="N32" s="45">
        <f t="shared" si="20"/>
        <v>168.75</v>
      </c>
      <c r="O32" s="45">
        <f t="shared" si="21"/>
        <v>155.17241379310346</v>
      </c>
      <c r="P32" s="47">
        <f t="shared" si="22"/>
        <v>148.06284445175621</v>
      </c>
      <c r="Q32" s="33">
        <f t="shared" si="5"/>
        <v>104.80172413793103</v>
      </c>
      <c r="T32" s="34"/>
    </row>
    <row r="33" spans="1:20" ht="15.75" customHeight="1" x14ac:dyDescent="0.25">
      <c r="A33" s="44" t="s">
        <v>43</v>
      </c>
      <c r="B33" s="37">
        <f t="shared" si="16"/>
        <v>50000</v>
      </c>
      <c r="C33" s="37"/>
      <c r="D33" s="37">
        <v>50000</v>
      </c>
      <c r="E33" s="37">
        <f t="shared" si="17"/>
        <v>53389</v>
      </c>
      <c r="F33" s="37"/>
      <c r="G33" s="37">
        <v>53389</v>
      </c>
      <c r="H33" s="37">
        <f t="shared" si="18"/>
        <v>54042</v>
      </c>
      <c r="I33" s="37"/>
      <c r="J33" s="37">
        <v>54042</v>
      </c>
      <c r="K33" s="37">
        <v>60000</v>
      </c>
      <c r="L33" s="37"/>
      <c r="M33" s="37">
        <v>60000</v>
      </c>
      <c r="N33" s="45">
        <f t="shared" si="20"/>
        <v>120</v>
      </c>
      <c r="O33" s="45">
        <f t="shared" si="21"/>
        <v>112.38270055629435</v>
      </c>
      <c r="P33" s="47">
        <f t="shared" si="22"/>
        <v>111.02475852115022</v>
      </c>
      <c r="Q33" s="33">
        <f t="shared" si="5"/>
        <v>101.22309839105435</v>
      </c>
      <c r="T33" s="34"/>
    </row>
    <row r="34" spans="1:20" x14ac:dyDescent="0.25">
      <c r="A34" s="44" t="s">
        <v>44</v>
      </c>
      <c r="B34" s="37">
        <f t="shared" si="16"/>
        <v>0</v>
      </c>
      <c r="C34" s="37"/>
      <c r="D34" s="37"/>
      <c r="E34" s="37">
        <f t="shared" si="17"/>
        <v>0</v>
      </c>
      <c r="F34" s="37"/>
      <c r="G34" s="37"/>
      <c r="H34" s="37">
        <f t="shared" si="18"/>
        <v>0</v>
      </c>
      <c r="I34" s="37"/>
      <c r="J34" s="37"/>
      <c r="K34" s="37">
        <f t="shared" si="19"/>
        <v>0</v>
      </c>
      <c r="L34" s="37"/>
      <c r="M34" s="37"/>
      <c r="N34" s="45">
        <v>0</v>
      </c>
      <c r="O34" s="45">
        <v>0</v>
      </c>
      <c r="P34" s="47">
        <v>0</v>
      </c>
      <c r="Q34" s="33" t="e">
        <f t="shared" si="5"/>
        <v>#DIV/0!</v>
      </c>
    </row>
    <row r="35" spans="1:20" x14ac:dyDescent="0.25">
      <c r="A35" s="44" t="s">
        <v>45</v>
      </c>
      <c r="B35" s="37">
        <f t="shared" si="16"/>
        <v>753043</v>
      </c>
      <c r="C35" s="37"/>
      <c r="D35" s="37">
        <v>753043</v>
      </c>
      <c r="E35" s="37">
        <f t="shared" si="17"/>
        <v>753043</v>
      </c>
      <c r="F35" s="37"/>
      <c r="G35" s="37">
        <v>753043</v>
      </c>
      <c r="H35" s="37">
        <f t="shared" si="18"/>
        <v>807370</v>
      </c>
      <c r="I35" s="37"/>
      <c r="J35" s="37">
        <v>807370</v>
      </c>
      <c r="K35" s="37">
        <v>800000</v>
      </c>
      <c r="L35" s="37"/>
      <c r="M35" s="37">
        <v>800000</v>
      </c>
      <c r="N35" s="45">
        <f t="shared" si="20"/>
        <v>106.23563329052924</v>
      </c>
      <c r="O35" s="45">
        <f t="shared" si="21"/>
        <v>106.23563329052924</v>
      </c>
      <c r="P35" s="47">
        <f t="shared" si="22"/>
        <v>99.087159542712755</v>
      </c>
      <c r="Q35" s="33">
        <f t="shared" si="5"/>
        <v>107.21432906221821</v>
      </c>
      <c r="T35" s="34"/>
    </row>
    <row r="36" spans="1:20" x14ac:dyDescent="0.25">
      <c r="A36" s="44" t="s">
        <v>46</v>
      </c>
      <c r="B36" s="37">
        <f t="shared" si="16"/>
        <v>20000</v>
      </c>
      <c r="C36" s="37"/>
      <c r="D36" s="37">
        <v>20000</v>
      </c>
      <c r="E36" s="37">
        <f t="shared" si="17"/>
        <v>39149</v>
      </c>
      <c r="F36" s="37"/>
      <c r="G36" s="37">
        <v>39149</v>
      </c>
      <c r="H36" s="37">
        <f t="shared" si="18"/>
        <v>41433</v>
      </c>
      <c r="I36" s="37"/>
      <c r="J36" s="37">
        <v>41433</v>
      </c>
      <c r="K36" s="37">
        <v>45000</v>
      </c>
      <c r="L36" s="37"/>
      <c r="M36" s="37">
        <v>45000</v>
      </c>
      <c r="N36" s="45">
        <f t="shared" si="20"/>
        <v>225</v>
      </c>
      <c r="O36" s="45">
        <f t="shared" si="21"/>
        <v>114.94546476282919</v>
      </c>
      <c r="P36" s="47">
        <f t="shared" si="22"/>
        <v>108.60907971906451</v>
      </c>
      <c r="Q36" s="33">
        <f t="shared" si="5"/>
        <v>105.83412092262894</v>
      </c>
      <c r="T36" s="34"/>
    </row>
    <row r="37" spans="1:20" x14ac:dyDescent="0.25">
      <c r="A37" s="44" t="s">
        <v>47</v>
      </c>
      <c r="B37" s="37">
        <f t="shared" si="16"/>
        <v>20000</v>
      </c>
      <c r="C37" s="37"/>
      <c r="D37" s="37">
        <v>20000</v>
      </c>
      <c r="E37" s="37">
        <f t="shared" si="17"/>
        <v>20000</v>
      </c>
      <c r="F37" s="37"/>
      <c r="G37" s="37">
        <v>20000</v>
      </c>
      <c r="H37" s="37">
        <f t="shared" si="18"/>
        <v>15533</v>
      </c>
      <c r="I37" s="37"/>
      <c r="J37" s="37">
        <v>15533</v>
      </c>
      <c r="K37" s="37">
        <f t="shared" si="19"/>
        <v>20000</v>
      </c>
      <c r="L37" s="37"/>
      <c r="M37" s="37">
        <v>20000</v>
      </c>
      <c r="N37" s="45">
        <f t="shared" si="20"/>
        <v>100</v>
      </c>
      <c r="O37" s="45">
        <f t="shared" si="21"/>
        <v>100</v>
      </c>
      <c r="P37" s="47">
        <f t="shared" si="22"/>
        <v>128.75812785682098</v>
      </c>
      <c r="Q37" s="33">
        <f t="shared" si="5"/>
        <v>77.664999999999992</v>
      </c>
      <c r="T37" s="34"/>
    </row>
    <row r="38" spans="1:20" x14ac:dyDescent="0.25">
      <c r="A38" s="44" t="s">
        <v>48</v>
      </c>
      <c r="B38" s="37">
        <f t="shared" si="16"/>
        <v>2000</v>
      </c>
      <c r="C38" s="37"/>
      <c r="D38" s="37">
        <v>2000</v>
      </c>
      <c r="E38" s="37">
        <f t="shared" si="17"/>
        <v>5474</v>
      </c>
      <c r="F38" s="37"/>
      <c r="G38" s="37">
        <v>5474</v>
      </c>
      <c r="H38" s="37">
        <f t="shared" si="18"/>
        <v>6074</v>
      </c>
      <c r="I38" s="37"/>
      <c r="J38" s="37">
        <v>6074</v>
      </c>
      <c r="K38" s="37">
        <v>7000</v>
      </c>
      <c r="L38" s="37"/>
      <c r="M38" s="37">
        <v>5000</v>
      </c>
      <c r="N38" s="45">
        <f t="shared" si="20"/>
        <v>350</v>
      </c>
      <c r="O38" s="45">
        <f t="shared" si="21"/>
        <v>127.8772378516624</v>
      </c>
      <c r="P38" s="47">
        <f t="shared" si="22"/>
        <v>115.24530786960815</v>
      </c>
      <c r="Q38" s="33">
        <f t="shared" si="5"/>
        <v>110.96090610157106</v>
      </c>
      <c r="T38" s="34"/>
    </row>
    <row r="39" spans="1:20" x14ac:dyDescent="0.25">
      <c r="A39" s="44" t="s">
        <v>49</v>
      </c>
      <c r="B39" s="37">
        <f t="shared" si="16"/>
        <v>0</v>
      </c>
      <c r="C39" s="37"/>
      <c r="D39" s="37"/>
      <c r="E39" s="37">
        <f t="shared" si="17"/>
        <v>0</v>
      </c>
      <c r="F39" s="37"/>
      <c r="G39" s="37"/>
      <c r="H39" s="37">
        <f t="shared" si="18"/>
        <v>0</v>
      </c>
      <c r="I39" s="37"/>
      <c r="J39" s="37"/>
      <c r="K39" s="37">
        <f t="shared" si="19"/>
        <v>0</v>
      </c>
      <c r="L39" s="37"/>
      <c r="M39" s="37">
        <v>0</v>
      </c>
      <c r="N39" s="45">
        <v>0</v>
      </c>
      <c r="O39" s="45">
        <v>0</v>
      </c>
      <c r="P39" s="47">
        <v>0</v>
      </c>
      <c r="Q39" s="33" t="e">
        <f t="shared" si="5"/>
        <v>#DIV/0!</v>
      </c>
    </row>
    <row r="40" spans="1:20" x14ac:dyDescent="0.25">
      <c r="A40" s="44" t="s">
        <v>50</v>
      </c>
      <c r="B40" s="37">
        <f t="shared" si="16"/>
        <v>1000</v>
      </c>
      <c r="C40" s="37"/>
      <c r="D40" s="37">
        <v>1000</v>
      </c>
      <c r="E40" s="37">
        <f t="shared" si="17"/>
        <v>1000</v>
      </c>
      <c r="F40" s="37"/>
      <c r="G40" s="37">
        <v>1000</v>
      </c>
      <c r="H40" s="37">
        <f t="shared" si="18"/>
        <v>305</v>
      </c>
      <c r="I40" s="37"/>
      <c r="J40" s="37">
        <v>305</v>
      </c>
      <c r="K40" s="37">
        <f t="shared" si="19"/>
        <v>1000</v>
      </c>
      <c r="L40" s="37"/>
      <c r="M40" s="37">
        <v>1000</v>
      </c>
      <c r="N40" s="45">
        <f t="shared" si="20"/>
        <v>100</v>
      </c>
      <c r="O40" s="45">
        <f t="shared" si="21"/>
        <v>100</v>
      </c>
      <c r="P40" s="47">
        <f t="shared" si="22"/>
        <v>327.86885245901641</v>
      </c>
      <c r="Q40" s="33">
        <f t="shared" si="5"/>
        <v>30.5</v>
      </c>
      <c r="T40" s="34"/>
    </row>
    <row r="41" spans="1:20" x14ac:dyDescent="0.25">
      <c r="A41" s="44" t="s">
        <v>51</v>
      </c>
      <c r="B41" s="37">
        <f t="shared" si="16"/>
        <v>35000</v>
      </c>
      <c r="C41" s="37"/>
      <c r="D41" s="37">
        <v>35000</v>
      </c>
      <c r="E41" s="37">
        <f t="shared" si="17"/>
        <v>35000</v>
      </c>
      <c r="F41" s="37"/>
      <c r="G41" s="37">
        <v>35000</v>
      </c>
      <c r="H41" s="37">
        <f t="shared" si="18"/>
        <v>23621</v>
      </c>
      <c r="I41" s="37"/>
      <c r="J41" s="37">
        <v>23621</v>
      </c>
      <c r="K41" s="37">
        <f t="shared" si="19"/>
        <v>35000</v>
      </c>
      <c r="L41" s="37"/>
      <c r="M41" s="37">
        <v>35000</v>
      </c>
      <c r="N41" s="45">
        <f t="shared" si="20"/>
        <v>100</v>
      </c>
      <c r="O41" s="45">
        <f t="shared" si="21"/>
        <v>100</v>
      </c>
      <c r="P41" s="47">
        <f t="shared" si="22"/>
        <v>148.17323568011517</v>
      </c>
      <c r="Q41" s="33">
        <f t="shared" si="5"/>
        <v>67.488571428571433</v>
      </c>
      <c r="T41" s="34"/>
    </row>
    <row r="42" spans="1:20" s="34" customFormat="1" ht="12.75" x14ac:dyDescent="0.2">
      <c r="A42" s="40" t="s">
        <v>52</v>
      </c>
      <c r="B42" s="32">
        <f t="shared" si="16"/>
        <v>73000</v>
      </c>
      <c r="C42" s="32">
        <f>C43</f>
        <v>0</v>
      </c>
      <c r="D42" s="32">
        <f>D43+D44</f>
        <v>73000</v>
      </c>
      <c r="E42" s="32">
        <f t="shared" si="17"/>
        <v>81982</v>
      </c>
      <c r="F42" s="32">
        <f>F43+F44</f>
        <v>0</v>
      </c>
      <c r="G42" s="32">
        <f>G43+G44</f>
        <v>81982</v>
      </c>
      <c r="H42" s="32">
        <f t="shared" si="18"/>
        <v>86641</v>
      </c>
      <c r="I42" s="32">
        <f>I43</f>
        <v>0</v>
      </c>
      <c r="J42" s="32">
        <f>J43+J44</f>
        <v>86641</v>
      </c>
      <c r="K42" s="32">
        <f t="shared" si="19"/>
        <v>90000</v>
      </c>
      <c r="L42" s="32">
        <f>L43</f>
        <v>0</v>
      </c>
      <c r="M42" s="32">
        <f>M43+M44</f>
        <v>90000</v>
      </c>
      <c r="N42" s="33">
        <f>K42/B42*100</f>
        <v>123.28767123287672</v>
      </c>
      <c r="O42" s="33">
        <f>K42/E42*100</f>
        <v>109.78019565270425</v>
      </c>
      <c r="P42" s="33">
        <f>K42/H42*100</f>
        <v>103.87691739476692</v>
      </c>
      <c r="Q42" s="33">
        <f t="shared" si="5"/>
        <v>105.68295479495499</v>
      </c>
    </row>
    <row r="43" spans="1:20" s="52" customFormat="1" ht="12.75" customHeight="1" x14ac:dyDescent="0.2">
      <c r="A43" s="44" t="s">
        <v>53</v>
      </c>
      <c r="B43" s="51">
        <f t="shared" si="16"/>
        <v>3000</v>
      </c>
      <c r="C43" s="51"/>
      <c r="D43" s="51">
        <v>3000</v>
      </c>
      <c r="E43" s="51">
        <f t="shared" si="17"/>
        <v>3000</v>
      </c>
      <c r="F43" s="51"/>
      <c r="G43" s="51">
        <v>3000</v>
      </c>
      <c r="H43" s="51">
        <f t="shared" si="18"/>
        <v>3049</v>
      </c>
      <c r="I43" s="51"/>
      <c r="J43" s="51">
        <v>3049</v>
      </c>
      <c r="K43" s="51">
        <v>5000</v>
      </c>
      <c r="L43" s="51"/>
      <c r="M43" s="51">
        <v>5000</v>
      </c>
      <c r="N43" s="46">
        <f>K43/B43*100</f>
        <v>166.66666666666669</v>
      </c>
      <c r="O43" s="46">
        <f>K43/E43*100</f>
        <v>166.66666666666669</v>
      </c>
      <c r="P43" s="46">
        <f>K43/H43*100</f>
        <v>163.98819285011479</v>
      </c>
      <c r="Q43" s="33">
        <f t="shared" si="5"/>
        <v>101.63333333333333</v>
      </c>
    </row>
    <row r="44" spans="1:20" s="52" customFormat="1" ht="12.75" customHeight="1" x14ac:dyDescent="0.2">
      <c r="A44" s="44" t="s">
        <v>54</v>
      </c>
      <c r="B44" s="51">
        <f t="shared" si="16"/>
        <v>70000</v>
      </c>
      <c r="C44" s="51"/>
      <c r="D44" s="51">
        <v>70000</v>
      </c>
      <c r="E44" s="51">
        <f t="shared" si="17"/>
        <v>78982</v>
      </c>
      <c r="F44" s="51"/>
      <c r="G44" s="51">
        <v>78982</v>
      </c>
      <c r="H44" s="51">
        <f t="shared" si="18"/>
        <v>83592</v>
      </c>
      <c r="I44" s="51"/>
      <c r="J44" s="51">
        <v>83592</v>
      </c>
      <c r="K44" s="51">
        <v>85000</v>
      </c>
      <c r="L44" s="51"/>
      <c r="M44" s="51">
        <v>85000</v>
      </c>
      <c r="N44" s="46">
        <f>K44/B44*100</f>
        <v>121.42857142857142</v>
      </c>
      <c r="O44" s="46">
        <f>K44/E44*100</f>
        <v>107.6194575979337</v>
      </c>
      <c r="P44" s="46">
        <f>K44/H44*100</f>
        <v>101.68437171021149</v>
      </c>
      <c r="Q44" s="33">
        <f t="shared" si="5"/>
        <v>105.83677293560558</v>
      </c>
    </row>
    <row r="45" spans="1:20" s="34" customFormat="1" ht="14.25" customHeight="1" x14ac:dyDescent="0.2">
      <c r="A45" s="40" t="s">
        <v>55</v>
      </c>
      <c r="B45" s="32">
        <f t="shared" si="16"/>
        <v>7500</v>
      </c>
      <c r="C45" s="32">
        <f>SUM(C46:C48)</f>
        <v>0</v>
      </c>
      <c r="D45" s="32">
        <f>D48</f>
        <v>7500</v>
      </c>
      <c r="E45" s="32">
        <f t="shared" si="17"/>
        <v>17902</v>
      </c>
      <c r="F45" s="32">
        <f>SUM(F46:F48)</f>
        <v>0</v>
      </c>
      <c r="G45" s="32">
        <f>SUM(G46:G48)</f>
        <v>17902</v>
      </c>
      <c r="H45" s="32">
        <f t="shared" si="18"/>
        <v>15610</v>
      </c>
      <c r="I45" s="32">
        <f>SUM(I46:I48)</f>
        <v>0</v>
      </c>
      <c r="J45" s="32">
        <f>SUM(J46:J48)</f>
        <v>15610</v>
      </c>
      <c r="K45" s="32">
        <f t="shared" si="19"/>
        <v>15700</v>
      </c>
      <c r="L45" s="32">
        <f>SUM(L46:L48)</f>
        <v>200</v>
      </c>
      <c r="M45" s="32">
        <f>M48</f>
        <v>15500</v>
      </c>
      <c r="N45" s="42">
        <f>K45/B45*100</f>
        <v>209.33333333333331</v>
      </c>
      <c r="O45" s="42">
        <f>K45/E45*100</f>
        <v>87.699698357725396</v>
      </c>
      <c r="P45" s="33">
        <f>K45/H45*100</f>
        <v>100.5765534913517</v>
      </c>
      <c r="Q45" s="33">
        <f t="shared" si="5"/>
        <v>87.196961233381742</v>
      </c>
    </row>
    <row r="46" spans="1:20" x14ac:dyDescent="0.25">
      <c r="A46" s="44" t="s">
        <v>56</v>
      </c>
      <c r="B46" s="37">
        <f>C46+D46</f>
        <v>0</v>
      </c>
      <c r="C46" s="37"/>
      <c r="D46" s="37"/>
      <c r="E46" s="37">
        <f t="shared" si="17"/>
        <v>0</v>
      </c>
      <c r="F46" s="37"/>
      <c r="G46" s="37"/>
      <c r="H46" s="37">
        <f>I46+J46</f>
        <v>0</v>
      </c>
      <c r="I46" s="87"/>
      <c r="J46" s="37"/>
      <c r="K46" s="37">
        <f>L46+M46</f>
        <v>0</v>
      </c>
      <c r="L46" s="37"/>
      <c r="M46" s="37">
        <v>0</v>
      </c>
      <c r="N46" s="45">
        <v>0</v>
      </c>
      <c r="O46" s="45">
        <v>0</v>
      </c>
      <c r="P46" s="47">
        <v>0</v>
      </c>
      <c r="Q46" s="33" t="e">
        <f t="shared" si="5"/>
        <v>#DIV/0!</v>
      </c>
    </row>
    <row r="47" spans="1:20" x14ac:dyDescent="0.25">
      <c r="A47" s="44" t="s">
        <v>57</v>
      </c>
      <c r="B47" s="37">
        <f>C47+D47</f>
        <v>0</v>
      </c>
      <c r="C47" s="37"/>
      <c r="D47" s="37">
        <v>0</v>
      </c>
      <c r="E47" s="37">
        <f t="shared" si="17"/>
        <v>2249</v>
      </c>
      <c r="F47" s="37"/>
      <c r="G47" s="37">
        <v>2249</v>
      </c>
      <c r="H47" s="37">
        <f>J47</f>
        <v>2249</v>
      </c>
      <c r="I47" s="37"/>
      <c r="J47" s="37">
        <v>2249</v>
      </c>
      <c r="K47" s="37">
        <f>L47+M47</f>
        <v>0</v>
      </c>
      <c r="L47" s="37"/>
      <c r="M47" s="37">
        <v>0</v>
      </c>
      <c r="N47" s="45">
        <v>0</v>
      </c>
      <c r="O47" s="45">
        <v>0</v>
      </c>
      <c r="P47" s="47">
        <v>0</v>
      </c>
      <c r="Q47" s="33">
        <f t="shared" si="5"/>
        <v>100</v>
      </c>
    </row>
    <row r="48" spans="1:20" ht="19.5" customHeight="1" x14ac:dyDescent="0.25">
      <c r="A48" s="44" t="s">
        <v>58</v>
      </c>
      <c r="B48" s="37">
        <f>C48+D48</f>
        <v>7500</v>
      </c>
      <c r="C48" s="37"/>
      <c r="D48" s="37">
        <v>7500</v>
      </c>
      <c r="E48" s="37">
        <f t="shared" si="17"/>
        <v>15653</v>
      </c>
      <c r="F48" s="37"/>
      <c r="G48" s="37">
        <v>15653</v>
      </c>
      <c r="H48" s="37">
        <f t="shared" si="18"/>
        <v>13361</v>
      </c>
      <c r="I48" s="51"/>
      <c r="J48" s="37">
        <v>13361</v>
      </c>
      <c r="K48" s="37">
        <v>15000</v>
      </c>
      <c r="L48" s="37">
        <v>200</v>
      </c>
      <c r="M48" s="37">
        <v>15500</v>
      </c>
      <c r="N48" s="45">
        <f>K48/B48*100</f>
        <v>200</v>
      </c>
      <c r="O48" s="45">
        <f>K48/E48*100</f>
        <v>95.828275729892027</v>
      </c>
      <c r="P48" s="47">
        <f t="shared" ref="P48:P68" si="23">K48/H48*100</f>
        <v>112.26704587979941</v>
      </c>
      <c r="Q48" s="33">
        <f t="shared" si="5"/>
        <v>85.357439468472492</v>
      </c>
    </row>
    <row r="49" spans="1:18" s="34" customFormat="1" ht="12.75" x14ac:dyDescent="0.2">
      <c r="A49" s="40" t="s">
        <v>59</v>
      </c>
      <c r="B49" s="32">
        <f t="shared" ref="B49" si="24">SUM(B50:B51)</f>
        <v>-45000</v>
      </c>
      <c r="C49" s="32">
        <f>SUM(C50:C51)</f>
        <v>0</v>
      </c>
      <c r="D49" s="32">
        <f t="shared" ref="D49" si="25">SUM(D50:D51)</f>
        <v>-45000</v>
      </c>
      <c r="E49" s="32">
        <f t="shared" si="17"/>
        <v>-45000</v>
      </c>
      <c r="F49" s="32">
        <v>0</v>
      </c>
      <c r="G49" s="32">
        <f t="shared" ref="G49:K49" si="26">SUM(G50:G51)</f>
        <v>-45000</v>
      </c>
      <c r="H49" s="32">
        <f t="shared" si="26"/>
        <v>-91181</v>
      </c>
      <c r="I49" s="32">
        <f t="shared" si="26"/>
        <v>-82</v>
      </c>
      <c r="J49" s="32">
        <f t="shared" si="26"/>
        <v>-91099</v>
      </c>
      <c r="K49" s="32">
        <f t="shared" si="26"/>
        <v>-45000</v>
      </c>
      <c r="L49" s="32">
        <f>SUM(L50:L51)</f>
        <v>0</v>
      </c>
      <c r="M49" s="32">
        <f>M50+M51</f>
        <v>-45000</v>
      </c>
      <c r="N49" s="42">
        <f>K49/B49*100</f>
        <v>100</v>
      </c>
      <c r="O49" s="42">
        <f>K49/E49*100</f>
        <v>100</v>
      </c>
      <c r="P49" s="33">
        <f t="shared" si="23"/>
        <v>49.352387010451736</v>
      </c>
      <c r="Q49" s="33">
        <f t="shared" si="5"/>
        <v>202.62444444444446</v>
      </c>
    </row>
    <row r="50" spans="1:18" ht="14.25" customHeight="1" x14ac:dyDescent="0.25">
      <c r="A50" s="44" t="s">
        <v>60</v>
      </c>
      <c r="B50" s="37">
        <f t="shared" ref="B50:B55" si="27">C50+D50</f>
        <v>-40000</v>
      </c>
      <c r="C50" s="37"/>
      <c r="D50" s="37">
        <v>-40000</v>
      </c>
      <c r="E50" s="37">
        <f t="shared" si="17"/>
        <v>-40000</v>
      </c>
      <c r="F50" s="37"/>
      <c r="G50" s="37">
        <v>-40000</v>
      </c>
      <c r="H50" s="37">
        <f t="shared" si="18"/>
        <v>-86339</v>
      </c>
      <c r="I50" s="37"/>
      <c r="J50" s="37">
        <v>-86339</v>
      </c>
      <c r="K50" s="37">
        <f t="shared" ref="K50:K58" si="28">L50+M50</f>
        <v>-37030</v>
      </c>
      <c r="L50" s="37"/>
      <c r="M50" s="37">
        <v>-37030</v>
      </c>
      <c r="N50" s="45">
        <f>K50/B50*100</f>
        <v>92.575000000000003</v>
      </c>
      <c r="O50" s="45">
        <f>K50/E50*100</f>
        <v>92.575000000000003</v>
      </c>
      <c r="P50" s="47">
        <f t="shared" si="23"/>
        <v>42.889076778744254</v>
      </c>
      <c r="Q50" s="33">
        <f t="shared" si="5"/>
        <v>215.84750000000003</v>
      </c>
    </row>
    <row r="51" spans="1:18" ht="24" x14ac:dyDescent="0.25">
      <c r="A51" s="44" t="s">
        <v>61</v>
      </c>
      <c r="B51" s="37">
        <f t="shared" si="27"/>
        <v>-5000</v>
      </c>
      <c r="C51" s="37"/>
      <c r="D51" s="37">
        <v>-5000</v>
      </c>
      <c r="E51" s="37">
        <f t="shared" si="17"/>
        <v>-5000</v>
      </c>
      <c r="F51" s="37"/>
      <c r="G51" s="37">
        <v>-5000</v>
      </c>
      <c r="H51" s="37">
        <f t="shared" si="18"/>
        <v>-4842</v>
      </c>
      <c r="I51" s="37">
        <v>-82</v>
      </c>
      <c r="J51" s="37">
        <v>-4760</v>
      </c>
      <c r="K51" s="37">
        <f t="shared" si="28"/>
        <v>-7970</v>
      </c>
      <c r="L51" s="37"/>
      <c r="M51" s="37">
        <v>-7970</v>
      </c>
      <c r="N51" s="45">
        <v>0</v>
      </c>
      <c r="O51" s="45">
        <v>0</v>
      </c>
      <c r="P51" s="47">
        <f t="shared" si="23"/>
        <v>164.60140437835605</v>
      </c>
      <c r="Q51" s="33">
        <v>0</v>
      </c>
    </row>
    <row r="52" spans="1:18" s="34" customFormat="1" ht="12.75" x14ac:dyDescent="0.2">
      <c r="A52" s="40" t="s">
        <v>62</v>
      </c>
      <c r="B52" s="32">
        <f t="shared" si="27"/>
        <v>190000</v>
      </c>
      <c r="C52" s="32"/>
      <c r="D52" s="32">
        <f>SUM(D53:D57)</f>
        <v>190000</v>
      </c>
      <c r="E52" s="32">
        <f t="shared" si="17"/>
        <v>344850</v>
      </c>
      <c r="F52" s="32"/>
      <c r="G52" s="32">
        <f>SUM(G53:G57)</f>
        <v>344850</v>
      </c>
      <c r="H52" s="32">
        <f t="shared" si="18"/>
        <v>51536</v>
      </c>
      <c r="I52" s="32"/>
      <c r="J52" s="32">
        <f>SUM(J53:J57)</f>
        <v>51536</v>
      </c>
      <c r="K52" s="32">
        <f t="shared" si="28"/>
        <v>1203138</v>
      </c>
      <c r="L52" s="32"/>
      <c r="M52" s="32">
        <f>SUM(M53:M57)</f>
        <v>1203138</v>
      </c>
      <c r="N52" s="42">
        <f t="shared" ref="N52:N59" si="29">K52/B52*100</f>
        <v>633.23052631578946</v>
      </c>
      <c r="O52" s="42">
        <f t="shared" ref="O52:O68" si="30">K52/E52*100</f>
        <v>348.88734232274902</v>
      </c>
      <c r="P52" s="33">
        <f t="shared" si="23"/>
        <v>2334.5583669667803</v>
      </c>
      <c r="Q52" s="33">
        <f t="shared" si="5"/>
        <v>14.94446860954038</v>
      </c>
    </row>
    <row r="53" spans="1:18" x14ac:dyDescent="0.25">
      <c r="A53" s="44" t="s">
        <v>63</v>
      </c>
      <c r="B53" s="37">
        <f t="shared" si="27"/>
        <v>20000</v>
      </c>
      <c r="C53" s="37"/>
      <c r="D53" s="37">
        <v>20000</v>
      </c>
      <c r="E53" s="37">
        <f t="shared" si="17"/>
        <v>167740</v>
      </c>
      <c r="F53" s="37"/>
      <c r="G53" s="37">
        <v>167740</v>
      </c>
      <c r="H53" s="37">
        <f t="shared" si="18"/>
        <v>4372</v>
      </c>
      <c r="I53" s="37"/>
      <c r="J53" s="37">
        <v>4372</v>
      </c>
      <c r="K53" s="37">
        <f t="shared" si="28"/>
        <v>873138</v>
      </c>
      <c r="L53" s="37"/>
      <c r="M53" s="37">
        <v>873138</v>
      </c>
      <c r="N53" s="45">
        <v>0</v>
      </c>
      <c r="O53" s="45">
        <v>0</v>
      </c>
      <c r="P53" s="47">
        <v>0</v>
      </c>
      <c r="Q53" s="33">
        <f t="shared" si="5"/>
        <v>2.6064146894002622</v>
      </c>
    </row>
    <row r="54" spans="1:18" ht="24" x14ac:dyDescent="0.25">
      <c r="A54" s="44" t="s">
        <v>64</v>
      </c>
      <c r="B54" s="37">
        <f t="shared" si="27"/>
        <v>0</v>
      </c>
      <c r="C54" s="37"/>
      <c r="D54" s="37"/>
      <c r="E54" s="37">
        <f t="shared" si="17"/>
        <v>0</v>
      </c>
      <c r="F54" s="37"/>
      <c r="G54" s="37"/>
      <c r="H54" s="37">
        <f t="shared" si="18"/>
        <v>0</v>
      </c>
      <c r="I54" s="37"/>
      <c r="J54" s="37"/>
      <c r="K54" s="37">
        <f t="shared" si="28"/>
        <v>0</v>
      </c>
      <c r="L54" s="37"/>
      <c r="M54" s="37">
        <v>0</v>
      </c>
      <c r="N54" s="45">
        <v>0</v>
      </c>
      <c r="O54" s="45">
        <v>0</v>
      </c>
      <c r="P54" s="47">
        <v>0</v>
      </c>
      <c r="Q54" s="33" t="e">
        <f t="shared" si="5"/>
        <v>#DIV/0!</v>
      </c>
    </row>
    <row r="55" spans="1:18" ht="12.75" customHeight="1" x14ac:dyDescent="0.25">
      <c r="A55" s="44" t="s">
        <v>65</v>
      </c>
      <c r="B55" s="37">
        <f t="shared" si="27"/>
        <v>0</v>
      </c>
      <c r="C55" s="37"/>
      <c r="D55" s="37"/>
      <c r="E55" s="37">
        <f t="shared" si="17"/>
        <v>0</v>
      </c>
      <c r="F55" s="37"/>
      <c r="G55" s="37"/>
      <c r="H55" s="37">
        <f t="shared" si="18"/>
        <v>0</v>
      </c>
      <c r="I55" s="37"/>
      <c r="J55" s="37"/>
      <c r="K55" s="37">
        <f t="shared" si="28"/>
        <v>0</v>
      </c>
      <c r="L55" s="37"/>
      <c r="M55" s="37">
        <v>0</v>
      </c>
      <c r="N55" s="45">
        <v>0</v>
      </c>
      <c r="O55" s="45">
        <v>0</v>
      </c>
      <c r="P55" s="47">
        <v>0</v>
      </c>
      <c r="Q55" s="33">
        <v>0</v>
      </c>
    </row>
    <row r="56" spans="1:18" ht="12.75" customHeight="1" x14ac:dyDescent="0.25">
      <c r="A56" s="44" t="s">
        <v>65</v>
      </c>
      <c r="B56" s="37">
        <v>0</v>
      </c>
      <c r="C56" s="37"/>
      <c r="D56" s="37">
        <v>0</v>
      </c>
      <c r="E56" s="37">
        <v>1637</v>
      </c>
      <c r="F56" s="37"/>
      <c r="G56" s="37">
        <v>0</v>
      </c>
      <c r="H56" s="37">
        <v>0</v>
      </c>
      <c r="I56" s="37"/>
      <c r="J56" s="37">
        <v>0</v>
      </c>
      <c r="K56" s="37">
        <v>0</v>
      </c>
      <c r="L56" s="37"/>
      <c r="M56" s="37">
        <v>0</v>
      </c>
      <c r="N56" s="45">
        <v>0</v>
      </c>
      <c r="O56" s="45">
        <v>0</v>
      </c>
      <c r="P56" s="47">
        <v>0</v>
      </c>
      <c r="Q56" s="33"/>
    </row>
    <row r="57" spans="1:18" s="34" customFormat="1" x14ac:dyDescent="0.25">
      <c r="A57" s="44" t="s">
        <v>66</v>
      </c>
      <c r="B57" s="37">
        <f t="shared" ref="B57:B58" si="31">C57+D57</f>
        <v>170000</v>
      </c>
      <c r="C57" s="37"/>
      <c r="D57" s="37">
        <v>170000</v>
      </c>
      <c r="E57" s="37">
        <f t="shared" si="17"/>
        <v>177110</v>
      </c>
      <c r="F57" s="37"/>
      <c r="G57" s="37">
        <v>177110</v>
      </c>
      <c r="H57" s="37">
        <f t="shared" si="18"/>
        <v>47164</v>
      </c>
      <c r="I57" s="37"/>
      <c r="J57" s="37">
        <v>47164</v>
      </c>
      <c r="K57" s="37">
        <f t="shared" si="28"/>
        <v>330000</v>
      </c>
      <c r="L57" s="37"/>
      <c r="M57" s="37">
        <v>330000</v>
      </c>
      <c r="N57" s="45">
        <f t="shared" si="29"/>
        <v>194.11764705882354</v>
      </c>
      <c r="O57" s="45">
        <f t="shared" si="30"/>
        <v>186.32488284117215</v>
      </c>
      <c r="P57" s="47">
        <f t="shared" si="23"/>
        <v>699.68620134000514</v>
      </c>
      <c r="Q57" s="33">
        <f t="shared" si="5"/>
        <v>26.629778104003162</v>
      </c>
      <c r="R57" s="2"/>
    </row>
    <row r="58" spans="1:18" s="34" customFormat="1" ht="12.75" x14ac:dyDescent="0.2">
      <c r="A58" s="40" t="s">
        <v>67</v>
      </c>
      <c r="B58" s="32">
        <f t="shared" si="31"/>
        <v>4200</v>
      </c>
      <c r="C58" s="32"/>
      <c r="D58" s="32">
        <v>4200</v>
      </c>
      <c r="E58" s="32">
        <f t="shared" si="17"/>
        <v>4200</v>
      </c>
      <c r="F58" s="32"/>
      <c r="G58" s="32">
        <v>4200</v>
      </c>
      <c r="H58" s="32">
        <f t="shared" si="18"/>
        <v>4116</v>
      </c>
      <c r="I58" s="32"/>
      <c r="J58" s="32">
        <v>4116</v>
      </c>
      <c r="K58" s="32">
        <f t="shared" si="28"/>
        <v>4200</v>
      </c>
      <c r="L58" s="32"/>
      <c r="M58" s="32">
        <v>4200</v>
      </c>
      <c r="N58" s="33">
        <v>0</v>
      </c>
      <c r="O58" s="33">
        <v>0</v>
      </c>
      <c r="P58" s="33">
        <f t="shared" si="23"/>
        <v>102.04081632653062</v>
      </c>
      <c r="Q58" s="33">
        <f t="shared" si="5"/>
        <v>98</v>
      </c>
    </row>
    <row r="59" spans="1:18" x14ac:dyDescent="0.25">
      <c r="A59" s="40" t="s">
        <v>68</v>
      </c>
      <c r="B59" s="32">
        <f>C59+D59</f>
        <v>6000</v>
      </c>
      <c r="C59" s="32">
        <f>C60+C61</f>
        <v>5000</v>
      </c>
      <c r="D59" s="32">
        <f>D60</f>
        <v>1000</v>
      </c>
      <c r="E59" s="32">
        <f t="shared" si="17"/>
        <v>18190</v>
      </c>
      <c r="F59" s="32">
        <f>F60</f>
        <v>10667</v>
      </c>
      <c r="G59" s="32">
        <f>G60</f>
        <v>7523</v>
      </c>
      <c r="H59" s="32">
        <f t="shared" si="18"/>
        <v>16550</v>
      </c>
      <c r="I59" s="32">
        <f>I60</f>
        <v>10027</v>
      </c>
      <c r="J59" s="32">
        <f>J60</f>
        <v>6523</v>
      </c>
      <c r="K59" s="32">
        <f>L59+M59</f>
        <v>14480</v>
      </c>
      <c r="L59" s="32">
        <f>L60+L61</f>
        <v>13000</v>
      </c>
      <c r="M59" s="32">
        <f>M60</f>
        <v>1480</v>
      </c>
      <c r="N59" s="33">
        <f t="shared" si="29"/>
        <v>241.33333333333334</v>
      </c>
      <c r="O59" s="33">
        <f t="shared" si="30"/>
        <v>79.604178119846068</v>
      </c>
      <c r="P59" s="33">
        <f t="shared" si="23"/>
        <v>87.492447129909365</v>
      </c>
      <c r="Q59" s="33">
        <f t="shared" si="5"/>
        <v>90.984057174271584</v>
      </c>
      <c r="R59" s="34"/>
    </row>
    <row r="60" spans="1:18" ht="24" x14ac:dyDescent="0.25">
      <c r="A60" s="44" t="s">
        <v>69</v>
      </c>
      <c r="B60" s="37">
        <f>C60+D60</f>
        <v>6000</v>
      </c>
      <c r="C60" s="37">
        <v>5000</v>
      </c>
      <c r="D60" s="37">
        <v>1000</v>
      </c>
      <c r="E60" s="37">
        <f t="shared" si="17"/>
        <v>18190</v>
      </c>
      <c r="F60" s="37">
        <v>10667</v>
      </c>
      <c r="G60" s="37">
        <v>7523</v>
      </c>
      <c r="H60" s="37">
        <f t="shared" si="18"/>
        <v>16550</v>
      </c>
      <c r="I60" s="37">
        <v>10027</v>
      </c>
      <c r="J60" s="37">
        <v>6523</v>
      </c>
      <c r="K60" s="37">
        <f>L60+M60</f>
        <v>14480</v>
      </c>
      <c r="L60" s="37">
        <v>13000</v>
      </c>
      <c r="M60" s="37">
        <v>1480</v>
      </c>
      <c r="N60" s="45"/>
      <c r="O60" s="45">
        <v>0</v>
      </c>
      <c r="P60" s="47">
        <f t="shared" si="23"/>
        <v>87.492447129909365</v>
      </c>
      <c r="Q60" s="33">
        <f t="shared" si="5"/>
        <v>90.984057174271584</v>
      </c>
    </row>
    <row r="61" spans="1:18" x14ac:dyDescent="0.25">
      <c r="A61" s="53" t="s">
        <v>70</v>
      </c>
      <c r="B61" s="37">
        <v>0</v>
      </c>
      <c r="C61" s="37"/>
      <c r="D61" s="37">
        <v>0</v>
      </c>
      <c r="E61" s="37">
        <f t="shared" si="17"/>
        <v>0</v>
      </c>
      <c r="F61" s="37"/>
      <c r="G61" s="37">
        <v>0</v>
      </c>
      <c r="H61" s="37">
        <f t="shared" si="18"/>
        <v>0</v>
      </c>
      <c r="I61" s="37"/>
      <c r="J61" s="37">
        <v>0</v>
      </c>
      <c r="K61" s="37">
        <v>0</v>
      </c>
      <c r="L61" s="37"/>
      <c r="M61" s="37">
        <v>0</v>
      </c>
      <c r="N61" s="45">
        <v>0</v>
      </c>
      <c r="O61" s="45">
        <v>0</v>
      </c>
      <c r="P61" s="47">
        <v>0</v>
      </c>
      <c r="Q61" s="33" t="e">
        <f t="shared" si="5"/>
        <v>#DIV/0!</v>
      </c>
    </row>
    <row r="62" spans="1:18" x14ac:dyDescent="0.25">
      <c r="A62" s="40" t="s">
        <v>70</v>
      </c>
      <c r="B62" s="32">
        <f t="shared" ref="B62:D62" si="32">B63</f>
        <v>0</v>
      </c>
      <c r="C62" s="32">
        <f t="shared" si="32"/>
        <v>0</v>
      </c>
      <c r="D62" s="32">
        <f t="shared" si="32"/>
        <v>0</v>
      </c>
      <c r="E62" s="32">
        <f t="shared" si="17"/>
        <v>0</v>
      </c>
      <c r="F62" s="32">
        <f>F63</f>
        <v>0</v>
      </c>
      <c r="G62" s="32"/>
      <c r="H62" s="32">
        <f t="shared" ref="H62:M62" si="33">H63</f>
        <v>0</v>
      </c>
      <c r="I62" s="32">
        <f t="shared" si="33"/>
        <v>0</v>
      </c>
      <c r="J62" s="32">
        <f t="shared" si="33"/>
        <v>0</v>
      </c>
      <c r="K62" s="32">
        <f t="shared" si="33"/>
        <v>0</v>
      </c>
      <c r="L62" s="32">
        <f t="shared" si="33"/>
        <v>0</v>
      </c>
      <c r="M62" s="32">
        <f t="shared" si="33"/>
        <v>0</v>
      </c>
      <c r="N62" s="33"/>
      <c r="O62" s="33"/>
      <c r="P62" s="33">
        <v>0</v>
      </c>
      <c r="Q62" s="33" t="e">
        <f t="shared" si="5"/>
        <v>#DIV/0!</v>
      </c>
    </row>
    <row r="63" spans="1:18" x14ac:dyDescent="0.25">
      <c r="A63" s="53" t="s">
        <v>71</v>
      </c>
      <c r="B63" s="37">
        <f>C63+D63</f>
        <v>0</v>
      </c>
      <c r="C63" s="37"/>
      <c r="D63" s="37"/>
      <c r="E63" s="37">
        <f t="shared" si="17"/>
        <v>0</v>
      </c>
      <c r="F63" s="37"/>
      <c r="G63" s="37"/>
      <c r="H63" s="37">
        <f>I63+J63</f>
        <v>0</v>
      </c>
      <c r="I63" s="37"/>
      <c r="J63" s="37"/>
      <c r="K63" s="37">
        <f>L63+M63</f>
        <v>0</v>
      </c>
      <c r="L63" s="37"/>
      <c r="M63" s="37">
        <v>0</v>
      </c>
      <c r="N63" s="45"/>
      <c r="O63" s="45"/>
      <c r="P63" s="47"/>
      <c r="Q63" s="33" t="e">
        <f t="shared" si="5"/>
        <v>#DIV/0!</v>
      </c>
    </row>
    <row r="64" spans="1:18" s="34" customFormat="1" ht="24" x14ac:dyDescent="0.25">
      <c r="A64" s="44" t="s">
        <v>72</v>
      </c>
      <c r="B64" s="37"/>
      <c r="C64" s="37"/>
      <c r="D64" s="37"/>
      <c r="E64" s="37">
        <f t="shared" si="17"/>
        <v>0</v>
      </c>
      <c r="F64" s="37"/>
      <c r="G64" s="37"/>
      <c r="H64" s="37">
        <f t="shared" si="18"/>
        <v>0</v>
      </c>
      <c r="I64" s="37"/>
      <c r="J64" s="37"/>
      <c r="K64" s="37"/>
      <c r="L64" s="37"/>
      <c r="M64" s="37"/>
      <c r="N64" s="45">
        <v>0</v>
      </c>
      <c r="O64" s="45">
        <v>0</v>
      </c>
      <c r="P64" s="47">
        <v>0</v>
      </c>
      <c r="Q64" s="33" t="e">
        <f t="shared" si="5"/>
        <v>#DIV/0!</v>
      </c>
      <c r="R64" s="2"/>
    </row>
    <row r="65" spans="1:18" x14ac:dyDescent="0.25">
      <c r="A65" s="40" t="s">
        <v>73</v>
      </c>
      <c r="B65" s="32">
        <f>B66+B67+B68+B70+B72+B69+B71</f>
        <v>12052061</v>
      </c>
      <c r="C65" s="32">
        <f>SUM(C66:C72)</f>
        <v>9533161</v>
      </c>
      <c r="D65" s="32">
        <f>D66+D67+D68+D70+D72+D69+D71</f>
        <v>2518900</v>
      </c>
      <c r="E65" s="32">
        <f t="shared" ref="E65:G65" si="34">E66+E67+E68+E70+E72+E69</f>
        <v>13229541</v>
      </c>
      <c r="F65" s="32">
        <f t="shared" si="34"/>
        <v>10261941</v>
      </c>
      <c r="G65" s="32">
        <f t="shared" si="34"/>
        <v>2967600</v>
      </c>
      <c r="H65" s="32">
        <f>H66+H67+H68+H70+H72+H69+H71</f>
        <v>13190295</v>
      </c>
      <c r="I65" s="32">
        <f>SUM(I66:I72)</f>
        <v>10222695</v>
      </c>
      <c r="J65" s="32">
        <f>J66+J67+J68+J70+J72+J69+J71</f>
        <v>2967600</v>
      </c>
      <c r="K65" s="32">
        <f>K66+K67+K68+K70+K72+K69+K71</f>
        <v>12859267</v>
      </c>
      <c r="L65" s="32">
        <f>SUM(L66:L72)</f>
        <v>9811067</v>
      </c>
      <c r="M65" s="32">
        <f>M66+M67+M68+M70+M72+M69+M71</f>
        <v>3048200</v>
      </c>
      <c r="N65" s="33">
        <f>K65/B65*100</f>
        <v>106.69765942937062</v>
      </c>
      <c r="O65" s="33">
        <f t="shared" si="30"/>
        <v>97.201157621417096</v>
      </c>
      <c r="P65" s="33">
        <f t="shared" si="23"/>
        <v>97.490366970564352</v>
      </c>
      <c r="Q65" s="33">
        <f t="shared" si="5"/>
        <v>99.703345716982923</v>
      </c>
      <c r="R65" s="34"/>
    </row>
    <row r="66" spans="1:18" x14ac:dyDescent="0.25">
      <c r="A66" s="53" t="s">
        <v>74</v>
      </c>
      <c r="B66" s="37">
        <f t="shared" ref="B66:B72" si="35">C66+D66</f>
        <v>9533161</v>
      </c>
      <c r="C66" s="37">
        <v>9533161</v>
      </c>
      <c r="D66" s="37">
        <v>0</v>
      </c>
      <c r="E66" s="37">
        <f t="shared" ref="E66:E72" si="36">F66+G66</f>
        <v>9544306</v>
      </c>
      <c r="F66" s="37">
        <v>9544306</v>
      </c>
      <c r="G66" s="37"/>
      <c r="H66" s="37">
        <f t="shared" ref="H66:H72" si="37">I66+J66</f>
        <v>9544306</v>
      </c>
      <c r="I66" s="37">
        <v>9544306</v>
      </c>
      <c r="J66" s="37"/>
      <c r="K66" s="37">
        <f t="shared" ref="K66:K72" si="38">L66+M66</f>
        <v>9811067</v>
      </c>
      <c r="L66" s="37">
        <v>9811067</v>
      </c>
      <c r="M66" s="37">
        <v>0</v>
      </c>
      <c r="N66" s="45">
        <f>K66/B66*100</f>
        <v>102.91515059905103</v>
      </c>
      <c r="O66" s="45">
        <f t="shared" si="30"/>
        <v>102.79497534970065</v>
      </c>
      <c r="P66" s="47">
        <f t="shared" si="23"/>
        <v>102.79497534970065</v>
      </c>
      <c r="Q66" s="33">
        <f t="shared" si="5"/>
        <v>100</v>
      </c>
    </row>
    <row r="67" spans="1:18" x14ac:dyDescent="0.25">
      <c r="A67" s="53" t="s">
        <v>75</v>
      </c>
      <c r="B67" s="37">
        <f t="shared" si="35"/>
        <v>1224500</v>
      </c>
      <c r="C67" s="54"/>
      <c r="D67" s="37">
        <v>1224500</v>
      </c>
      <c r="E67" s="37">
        <f t="shared" si="36"/>
        <v>1224500</v>
      </c>
      <c r="F67" s="37"/>
      <c r="G67" s="37">
        <v>1224500</v>
      </c>
      <c r="H67" s="37">
        <f t="shared" si="37"/>
        <v>1224500</v>
      </c>
      <c r="I67" s="37"/>
      <c r="J67" s="37">
        <v>1224500</v>
      </c>
      <c r="K67" s="37">
        <f t="shared" si="38"/>
        <v>1262800</v>
      </c>
      <c r="L67" s="54"/>
      <c r="M67" s="37">
        <v>1262800</v>
      </c>
      <c r="N67" s="45">
        <f>K67/B67*100</f>
        <v>103.12780726827278</v>
      </c>
      <c r="O67" s="45">
        <f t="shared" si="30"/>
        <v>103.12780726827278</v>
      </c>
      <c r="P67" s="47">
        <f t="shared" si="23"/>
        <v>103.12780726827278</v>
      </c>
      <c r="Q67" s="33">
        <f t="shared" si="5"/>
        <v>100</v>
      </c>
    </row>
    <row r="68" spans="1:18" ht="25.5" customHeight="1" x14ac:dyDescent="0.25">
      <c r="A68" s="53" t="s">
        <v>76</v>
      </c>
      <c r="B68" s="37">
        <f t="shared" si="35"/>
        <v>1294400</v>
      </c>
      <c r="C68" s="37"/>
      <c r="D68" s="51">
        <v>1294400</v>
      </c>
      <c r="E68" s="37">
        <f t="shared" si="36"/>
        <v>1743100</v>
      </c>
      <c r="F68" s="37"/>
      <c r="G68" s="37">
        <v>1743100</v>
      </c>
      <c r="H68" s="37">
        <f t="shared" si="37"/>
        <v>1743100</v>
      </c>
      <c r="I68" s="37"/>
      <c r="J68" s="37">
        <v>1743100</v>
      </c>
      <c r="K68" s="37">
        <f t="shared" si="38"/>
        <v>1785400</v>
      </c>
      <c r="L68" s="37"/>
      <c r="M68" s="51">
        <v>1785400</v>
      </c>
      <c r="N68" s="45">
        <f>K68/B68*100</f>
        <v>137.93263288009888</v>
      </c>
      <c r="O68" s="45">
        <f t="shared" si="30"/>
        <v>102.42671103206931</v>
      </c>
      <c r="P68" s="47">
        <f t="shared" si="23"/>
        <v>102.42671103206931</v>
      </c>
      <c r="Q68" s="33">
        <f t="shared" si="5"/>
        <v>100</v>
      </c>
    </row>
    <row r="69" spans="1:18" ht="22.5" x14ac:dyDescent="0.25">
      <c r="A69" s="55" t="s">
        <v>77</v>
      </c>
      <c r="B69" s="37">
        <f t="shared" si="35"/>
        <v>0</v>
      </c>
      <c r="C69" s="37">
        <v>0</v>
      </c>
      <c r="D69" s="54"/>
      <c r="E69" s="37">
        <f t="shared" si="36"/>
        <v>567313</v>
      </c>
      <c r="F69" s="37">
        <v>567313</v>
      </c>
      <c r="G69" s="37"/>
      <c r="H69" s="37">
        <f t="shared" si="37"/>
        <v>567313</v>
      </c>
      <c r="I69" s="37">
        <v>567313</v>
      </c>
      <c r="J69" s="37"/>
      <c r="K69" s="37">
        <f t="shared" si="38"/>
        <v>0</v>
      </c>
      <c r="L69" s="37">
        <v>0</v>
      </c>
      <c r="M69" s="54"/>
      <c r="N69" s="45">
        <v>0</v>
      </c>
      <c r="O69" s="45">
        <v>0</v>
      </c>
      <c r="P69" s="47">
        <v>0</v>
      </c>
      <c r="Q69" s="33">
        <f t="shared" si="5"/>
        <v>100</v>
      </c>
    </row>
    <row r="70" spans="1:18" ht="24" x14ac:dyDescent="0.25">
      <c r="A70" s="44" t="s">
        <v>78</v>
      </c>
      <c r="B70" s="37">
        <f t="shared" si="35"/>
        <v>0</v>
      </c>
      <c r="C70" s="37">
        <v>0</v>
      </c>
      <c r="D70" s="54"/>
      <c r="E70" s="37">
        <f t="shared" si="36"/>
        <v>150322</v>
      </c>
      <c r="F70" s="37">
        <v>150322</v>
      </c>
      <c r="G70" s="37"/>
      <c r="H70" s="37">
        <f t="shared" si="37"/>
        <v>150322</v>
      </c>
      <c r="I70" s="37">
        <v>150322</v>
      </c>
      <c r="J70" s="37"/>
      <c r="K70" s="37">
        <f t="shared" si="38"/>
        <v>0</v>
      </c>
      <c r="L70" s="37">
        <v>0</v>
      </c>
      <c r="M70" s="54"/>
      <c r="N70" s="45">
        <v>0</v>
      </c>
      <c r="O70" s="45">
        <f>K70/E70*100</f>
        <v>0</v>
      </c>
      <c r="P70" s="47">
        <f t="shared" ref="P70:P110" si="39">K70/H70*100</f>
        <v>0</v>
      </c>
      <c r="Q70" s="33">
        <f t="shared" si="5"/>
        <v>100</v>
      </c>
    </row>
    <row r="71" spans="1:18" x14ac:dyDescent="0.25">
      <c r="A71" s="44" t="s">
        <v>79</v>
      </c>
      <c r="B71" s="37">
        <f t="shared" si="35"/>
        <v>0</v>
      </c>
      <c r="C71" s="37">
        <v>0</v>
      </c>
      <c r="D71" s="54"/>
      <c r="E71" s="37">
        <f t="shared" si="36"/>
        <v>-2660</v>
      </c>
      <c r="F71" s="37">
        <v>-2660</v>
      </c>
      <c r="G71" s="37"/>
      <c r="H71" s="37">
        <f t="shared" si="37"/>
        <v>-39246</v>
      </c>
      <c r="I71" s="37">
        <v>-39246</v>
      </c>
      <c r="J71" s="37"/>
      <c r="K71" s="37">
        <f t="shared" si="38"/>
        <v>0</v>
      </c>
      <c r="L71" s="37">
        <v>0</v>
      </c>
      <c r="M71" s="54"/>
      <c r="N71" s="45">
        <v>0</v>
      </c>
      <c r="O71" s="45">
        <v>0</v>
      </c>
      <c r="P71" s="47">
        <v>0</v>
      </c>
      <c r="Q71" s="33">
        <v>0</v>
      </c>
    </row>
    <row r="72" spans="1:18" s="34" customFormat="1" ht="27" customHeight="1" x14ac:dyDescent="0.25">
      <c r="A72" s="53" t="s">
        <v>80</v>
      </c>
      <c r="B72" s="37">
        <f t="shared" si="35"/>
        <v>0</v>
      </c>
      <c r="C72" s="37"/>
      <c r="D72" s="54"/>
      <c r="E72" s="37">
        <f t="shared" si="36"/>
        <v>0</v>
      </c>
      <c r="F72" s="37"/>
      <c r="G72" s="37"/>
      <c r="H72" s="37">
        <f t="shared" si="37"/>
        <v>0</v>
      </c>
      <c r="I72" s="37"/>
      <c r="J72" s="37"/>
      <c r="K72" s="37">
        <f t="shared" si="38"/>
        <v>0</v>
      </c>
      <c r="L72" s="37"/>
      <c r="M72" s="54"/>
      <c r="N72" s="45">
        <v>0</v>
      </c>
      <c r="O72" s="45">
        <v>0</v>
      </c>
      <c r="P72" s="47">
        <v>0</v>
      </c>
      <c r="Q72" s="33">
        <v>0</v>
      </c>
      <c r="R72" s="2"/>
    </row>
    <row r="73" spans="1:18" s="34" customFormat="1" ht="23.25" x14ac:dyDescent="0.2">
      <c r="A73" s="31" t="s">
        <v>81</v>
      </c>
      <c r="B73" s="32">
        <f>B74+B79+B84</f>
        <v>-145950</v>
      </c>
      <c r="C73" s="32">
        <f>C74+C79+C84</f>
        <v>0</v>
      </c>
      <c r="D73" s="32">
        <f>D74+D79+D84+D82</f>
        <v>-145950</v>
      </c>
      <c r="E73" s="32">
        <f>F73+G73</f>
        <v>4292903</v>
      </c>
      <c r="F73" s="32">
        <f>F74+F79</f>
        <v>1380035</v>
      </c>
      <c r="G73" s="32">
        <f>G74+G79+G84</f>
        <v>2912868</v>
      </c>
      <c r="H73" s="32">
        <f>H74+H79+H84</f>
        <v>4225778</v>
      </c>
      <c r="I73" s="32">
        <f>I74+I79+I84+I87</f>
        <v>1257473</v>
      </c>
      <c r="J73" s="32">
        <f>J74+J79+J84</f>
        <v>2971057</v>
      </c>
      <c r="K73" s="32">
        <f>K74+K79+K84</f>
        <v>0</v>
      </c>
      <c r="L73" s="32">
        <f>L74+L79+L84</f>
        <v>0</v>
      </c>
      <c r="M73" s="32">
        <f>M74+M79+M84+M82</f>
        <v>0</v>
      </c>
      <c r="N73" s="33">
        <v>0</v>
      </c>
      <c r="O73" s="33">
        <f>K73/E73*100</f>
        <v>0</v>
      </c>
      <c r="P73" s="33">
        <f t="shared" si="39"/>
        <v>0</v>
      </c>
      <c r="Q73" s="33">
        <f t="shared" si="5"/>
        <v>98.436372776184328</v>
      </c>
    </row>
    <row r="74" spans="1:18" x14ac:dyDescent="0.25">
      <c r="A74" s="40" t="s">
        <v>82</v>
      </c>
      <c r="B74" s="32">
        <f t="shared" ref="B74:B77" si="40">C74+D74</f>
        <v>-145950</v>
      </c>
      <c r="C74" s="32">
        <f>SUM(C75:C77)</f>
        <v>0</v>
      </c>
      <c r="D74" s="32">
        <f>SUM(D75:D78)</f>
        <v>-145950</v>
      </c>
      <c r="E74" s="32">
        <f t="shared" ref="E74:E90" si="41">F74+G74</f>
        <v>4329738</v>
      </c>
      <c r="F74" s="32">
        <f>SUM(F75:F78)</f>
        <v>1380035</v>
      </c>
      <c r="G74" s="32">
        <f>SUM(G75:G78)</f>
        <v>2949703</v>
      </c>
      <c r="H74" s="32">
        <f>I74+J74</f>
        <v>4233033</v>
      </c>
      <c r="I74" s="32">
        <f>SUM(I75:I78)</f>
        <v>1254721</v>
      </c>
      <c r="J74" s="32">
        <f>SUM(J75:J78)</f>
        <v>2978312</v>
      </c>
      <c r="K74" s="32">
        <f t="shared" ref="K74:K82" si="42">L74+M74</f>
        <v>0</v>
      </c>
      <c r="L74" s="32">
        <f>SUM(L75:L77)</f>
        <v>0</v>
      </c>
      <c r="M74" s="32">
        <f>SUM(M75:M78)</f>
        <v>0</v>
      </c>
      <c r="N74" s="33">
        <v>0</v>
      </c>
      <c r="O74" s="33">
        <f>K74/E74*100</f>
        <v>0</v>
      </c>
      <c r="P74" s="33">
        <f t="shared" si="39"/>
        <v>0</v>
      </c>
      <c r="Q74" s="33">
        <f t="shared" si="5"/>
        <v>97.766493030294214</v>
      </c>
      <c r="R74" s="34"/>
    </row>
    <row r="75" spans="1:18" ht="18" customHeight="1" x14ac:dyDescent="0.25">
      <c r="A75" s="44" t="s">
        <v>83</v>
      </c>
      <c r="B75" s="37">
        <f t="shared" si="40"/>
        <v>0</v>
      </c>
      <c r="C75" s="37">
        <v>0</v>
      </c>
      <c r="D75" s="37">
        <v>0</v>
      </c>
      <c r="E75" s="37">
        <f t="shared" si="41"/>
        <v>4385999</v>
      </c>
      <c r="F75" s="37">
        <v>1293106</v>
      </c>
      <c r="G75" s="37">
        <v>3092893</v>
      </c>
      <c r="H75" s="37">
        <f t="shared" ref="H75:H88" si="43">I75+J75</f>
        <v>4280321</v>
      </c>
      <c r="I75" s="37">
        <v>1167792</v>
      </c>
      <c r="J75" s="37">
        <v>3112529</v>
      </c>
      <c r="K75" s="37">
        <f t="shared" si="42"/>
        <v>0</v>
      </c>
      <c r="L75" s="37">
        <v>0</v>
      </c>
      <c r="M75" s="37">
        <v>0</v>
      </c>
      <c r="N75" s="45">
        <v>0</v>
      </c>
      <c r="O75" s="45">
        <f>K75/E75*100</f>
        <v>0</v>
      </c>
      <c r="P75" s="47">
        <f t="shared" si="39"/>
        <v>0</v>
      </c>
      <c r="Q75" s="33">
        <f t="shared" si="5"/>
        <v>97.590560326165146</v>
      </c>
    </row>
    <row r="76" spans="1:18" ht="24.75" customHeight="1" x14ac:dyDescent="0.25">
      <c r="A76" s="44" t="s">
        <v>84</v>
      </c>
      <c r="B76" s="37">
        <f t="shared" si="40"/>
        <v>-145950</v>
      </c>
      <c r="C76" s="37"/>
      <c r="D76" s="37">
        <v>-145950</v>
      </c>
      <c r="E76" s="37">
        <f t="shared" si="41"/>
        <v>-145950</v>
      </c>
      <c r="F76" s="37"/>
      <c r="G76" s="37">
        <v>-145950</v>
      </c>
      <c r="H76" s="37">
        <f t="shared" si="43"/>
        <v>-136977</v>
      </c>
      <c r="I76" s="37"/>
      <c r="J76" s="37">
        <v>-136977</v>
      </c>
      <c r="K76" s="37">
        <f t="shared" si="42"/>
        <v>0</v>
      </c>
      <c r="L76" s="37"/>
      <c r="M76" s="37">
        <v>0</v>
      </c>
      <c r="N76" s="45">
        <v>0</v>
      </c>
      <c r="O76" s="45">
        <v>0</v>
      </c>
      <c r="P76" s="47">
        <f t="shared" si="39"/>
        <v>0</v>
      </c>
      <c r="Q76" s="33">
        <v>0</v>
      </c>
    </row>
    <row r="77" spans="1:18" s="34" customFormat="1" ht="24" x14ac:dyDescent="0.25">
      <c r="A77" s="44" t="s">
        <v>85</v>
      </c>
      <c r="B77" s="37">
        <f t="shared" si="40"/>
        <v>0</v>
      </c>
      <c r="C77" s="37">
        <v>0</v>
      </c>
      <c r="D77" s="37">
        <v>0</v>
      </c>
      <c r="E77" s="37">
        <f t="shared" si="41"/>
        <v>89689</v>
      </c>
      <c r="F77" s="37">
        <v>86929</v>
      </c>
      <c r="G77" s="37">
        <v>2760</v>
      </c>
      <c r="H77" s="37">
        <f t="shared" si="43"/>
        <v>89689</v>
      </c>
      <c r="I77" s="37">
        <v>86929</v>
      </c>
      <c r="J77" s="37">
        <v>2760</v>
      </c>
      <c r="K77" s="37">
        <f t="shared" si="42"/>
        <v>0</v>
      </c>
      <c r="L77" s="37">
        <v>0</v>
      </c>
      <c r="M77" s="37">
        <v>0</v>
      </c>
      <c r="N77" s="45">
        <v>0</v>
      </c>
      <c r="O77" s="45">
        <f>K77/E77*100</f>
        <v>0</v>
      </c>
      <c r="P77" s="47">
        <f t="shared" si="39"/>
        <v>0</v>
      </c>
      <c r="Q77" s="33">
        <f t="shared" si="5"/>
        <v>100</v>
      </c>
      <c r="R77" s="2"/>
    </row>
    <row r="78" spans="1:18" x14ac:dyDescent="0.25">
      <c r="A78" s="44" t="s">
        <v>86</v>
      </c>
      <c r="B78" s="37">
        <v>0</v>
      </c>
      <c r="C78" s="37">
        <v>0</v>
      </c>
      <c r="D78" s="37">
        <v>0</v>
      </c>
      <c r="E78" s="37">
        <f>F78+G78</f>
        <v>0</v>
      </c>
      <c r="F78" s="37"/>
      <c r="G78" s="37"/>
      <c r="H78" s="37">
        <f>I78+J78</f>
        <v>0</v>
      </c>
      <c r="I78" s="37"/>
      <c r="J78" s="37"/>
      <c r="K78" s="37">
        <v>0</v>
      </c>
      <c r="L78" s="37">
        <v>0</v>
      </c>
      <c r="M78" s="37">
        <v>0</v>
      </c>
      <c r="N78" s="45">
        <v>0</v>
      </c>
      <c r="O78" s="45">
        <v>0</v>
      </c>
      <c r="P78" s="47">
        <v>0</v>
      </c>
      <c r="Q78" s="33"/>
    </row>
    <row r="79" spans="1:18" x14ac:dyDescent="0.25">
      <c r="A79" s="40" t="s">
        <v>87</v>
      </c>
      <c r="B79" s="32">
        <f t="shared" ref="B79:B82" si="44">C79+D79</f>
        <v>0</v>
      </c>
      <c r="C79" s="32">
        <f>SUM(C80:C81)</f>
        <v>0</v>
      </c>
      <c r="D79" s="32">
        <f>SUM(D80:D81)</f>
        <v>0</v>
      </c>
      <c r="E79" s="32">
        <f>F79+G79</f>
        <v>-69181</v>
      </c>
      <c r="F79" s="32">
        <f>SUM(F80:F82)</f>
        <v>0</v>
      </c>
      <c r="G79" s="32">
        <f>G80+G83</f>
        <v>-69181</v>
      </c>
      <c r="H79" s="32">
        <f>I79+J79</f>
        <v>-39600</v>
      </c>
      <c r="I79" s="32">
        <f>SUM(I80:I81)</f>
        <v>0</v>
      </c>
      <c r="J79" s="32">
        <f>J80+J81</f>
        <v>-39600</v>
      </c>
      <c r="K79" s="32">
        <f t="shared" si="42"/>
        <v>0</v>
      </c>
      <c r="L79" s="32">
        <f>SUM(L80:L81)</f>
        <v>0</v>
      </c>
      <c r="M79" s="32">
        <f>SUM(M80:M81)</f>
        <v>0</v>
      </c>
      <c r="N79" s="42">
        <v>0</v>
      </c>
      <c r="O79" s="42">
        <v>0</v>
      </c>
      <c r="P79" s="33">
        <f t="shared" si="39"/>
        <v>0</v>
      </c>
      <c r="Q79" s="33">
        <v>0</v>
      </c>
      <c r="R79" s="34"/>
    </row>
    <row r="80" spans="1:18" ht="13.5" customHeight="1" x14ac:dyDescent="0.25">
      <c r="A80" s="44" t="s">
        <v>88</v>
      </c>
      <c r="B80" s="37">
        <f t="shared" si="44"/>
        <v>0</v>
      </c>
      <c r="C80" s="37"/>
      <c r="D80" s="37">
        <v>0</v>
      </c>
      <c r="E80" s="37">
        <f t="shared" si="41"/>
        <v>0</v>
      </c>
      <c r="F80" s="37"/>
      <c r="G80" s="37">
        <v>0</v>
      </c>
      <c r="H80" s="37">
        <f t="shared" si="43"/>
        <v>0</v>
      </c>
      <c r="I80" s="37"/>
      <c r="J80" s="37">
        <v>0</v>
      </c>
      <c r="K80" s="37">
        <f t="shared" si="42"/>
        <v>0</v>
      </c>
      <c r="L80" s="37"/>
      <c r="M80" s="37">
        <v>0</v>
      </c>
      <c r="N80" s="45">
        <v>0</v>
      </c>
      <c r="O80" s="45">
        <v>0</v>
      </c>
      <c r="P80" s="47">
        <v>0</v>
      </c>
      <c r="Q80" s="33">
        <v>0</v>
      </c>
    </row>
    <row r="81" spans="1:23" x14ac:dyDescent="0.25">
      <c r="A81" s="44" t="s">
        <v>89</v>
      </c>
      <c r="B81" s="37">
        <f t="shared" si="44"/>
        <v>0</v>
      </c>
      <c r="C81" s="37"/>
      <c r="D81" s="37">
        <v>0</v>
      </c>
      <c r="E81" s="37">
        <f t="shared" si="41"/>
        <v>0</v>
      </c>
      <c r="F81" s="37"/>
      <c r="G81" s="37">
        <v>0</v>
      </c>
      <c r="H81" s="37">
        <f t="shared" si="43"/>
        <v>-39600</v>
      </c>
      <c r="I81" s="37"/>
      <c r="J81" s="37">
        <v>-39600</v>
      </c>
      <c r="K81" s="37">
        <f t="shared" si="42"/>
        <v>0</v>
      </c>
      <c r="L81" s="37"/>
      <c r="M81" s="37">
        <v>0</v>
      </c>
      <c r="N81" s="45">
        <v>0</v>
      </c>
      <c r="O81" s="45">
        <v>0</v>
      </c>
      <c r="P81" s="47">
        <f t="shared" si="39"/>
        <v>0</v>
      </c>
      <c r="Q81" s="33"/>
    </row>
    <row r="82" spans="1:23" ht="15" hidden="1" customHeight="1" x14ac:dyDescent="0.25">
      <c r="A82" s="31" t="s">
        <v>90</v>
      </c>
      <c r="B82" s="32">
        <f t="shared" si="44"/>
        <v>0</v>
      </c>
      <c r="C82" s="32"/>
      <c r="D82" s="32">
        <f>D86</f>
        <v>0</v>
      </c>
      <c r="E82" s="32">
        <f>F82+G82</f>
        <v>42068</v>
      </c>
      <c r="F82" s="32">
        <f>F86</f>
        <v>0</v>
      </c>
      <c r="G82" s="32">
        <f>G86</f>
        <v>42068</v>
      </c>
      <c r="H82" s="32">
        <f t="shared" si="43"/>
        <v>42068</v>
      </c>
      <c r="I82" s="32">
        <f>I86</f>
        <v>0</v>
      </c>
      <c r="J82" s="32">
        <f>J86</f>
        <v>42068</v>
      </c>
      <c r="K82" s="32">
        <f t="shared" si="42"/>
        <v>0</v>
      </c>
      <c r="L82" s="32"/>
      <c r="M82" s="32">
        <f>M86</f>
        <v>0</v>
      </c>
      <c r="N82" s="33">
        <v>0</v>
      </c>
      <c r="O82" s="33">
        <v>0</v>
      </c>
      <c r="P82" s="33">
        <v>0</v>
      </c>
      <c r="Q82" s="33">
        <v>0</v>
      </c>
    </row>
    <row r="83" spans="1:23" ht="15" hidden="1" customHeight="1" x14ac:dyDescent="0.25">
      <c r="A83" s="44" t="s">
        <v>89</v>
      </c>
      <c r="B83" s="51"/>
      <c r="C83" s="51"/>
      <c r="D83" s="51"/>
      <c r="E83" s="51">
        <f>F83+G83</f>
        <v>-69181</v>
      </c>
      <c r="F83" s="51"/>
      <c r="G83" s="51">
        <v>-69181</v>
      </c>
      <c r="H83" s="51">
        <f>I83+J83</f>
        <v>-722599</v>
      </c>
      <c r="I83" s="51"/>
      <c r="J83" s="51">
        <v>-722599</v>
      </c>
      <c r="K83" s="51"/>
      <c r="L83" s="51"/>
      <c r="M83" s="51"/>
      <c r="N83" s="46"/>
      <c r="O83" s="46"/>
      <c r="P83" s="46"/>
      <c r="Q83" s="33"/>
    </row>
    <row r="84" spans="1:23" s="34" customFormat="1" x14ac:dyDescent="0.25">
      <c r="A84" s="40" t="s">
        <v>90</v>
      </c>
      <c r="B84" s="41">
        <v>0</v>
      </c>
      <c r="C84" s="41"/>
      <c r="D84" s="41">
        <v>0</v>
      </c>
      <c r="E84" s="41">
        <f t="shared" si="41"/>
        <v>32346</v>
      </c>
      <c r="F84" s="41"/>
      <c r="G84" s="41">
        <f>G85</f>
        <v>32346</v>
      </c>
      <c r="H84" s="41">
        <f t="shared" si="43"/>
        <v>32345</v>
      </c>
      <c r="I84" s="41"/>
      <c r="J84" s="41">
        <f>J85</f>
        <v>32345</v>
      </c>
      <c r="K84" s="41">
        <v>0</v>
      </c>
      <c r="L84" s="41"/>
      <c r="M84" s="41">
        <v>0</v>
      </c>
      <c r="N84" s="42">
        <v>0</v>
      </c>
      <c r="O84" s="42">
        <f>K84/E84*100</f>
        <v>0</v>
      </c>
      <c r="P84" s="43">
        <f t="shared" si="39"/>
        <v>0</v>
      </c>
      <c r="Q84" s="33">
        <f t="shared" ref="Q84:Q114" si="45">H84/E84*100</f>
        <v>99.996908427626281</v>
      </c>
      <c r="R84" s="56"/>
    </row>
    <row r="85" spans="1:23" s="34" customFormat="1" ht="25.5" customHeight="1" x14ac:dyDescent="0.25">
      <c r="A85" s="44" t="s">
        <v>91</v>
      </c>
      <c r="B85" s="37">
        <v>0</v>
      </c>
      <c r="C85" s="37"/>
      <c r="D85" s="37">
        <v>0</v>
      </c>
      <c r="E85" s="37">
        <f t="shared" si="41"/>
        <v>32346</v>
      </c>
      <c r="F85" s="37"/>
      <c r="G85" s="37">
        <v>32346</v>
      </c>
      <c r="H85" s="37">
        <f t="shared" si="43"/>
        <v>32345</v>
      </c>
      <c r="I85" s="37"/>
      <c r="J85" s="37">
        <v>32345</v>
      </c>
      <c r="K85" s="37">
        <v>0</v>
      </c>
      <c r="L85" s="37"/>
      <c r="M85" s="37">
        <v>0</v>
      </c>
      <c r="N85" s="45">
        <v>0</v>
      </c>
      <c r="O85" s="45">
        <f>K85/E85*100</f>
        <v>0</v>
      </c>
      <c r="P85" s="47">
        <f t="shared" si="39"/>
        <v>0</v>
      </c>
      <c r="Q85" s="33">
        <f t="shared" si="45"/>
        <v>99.996908427626281</v>
      </c>
      <c r="R85" s="2"/>
    </row>
    <row r="86" spans="1:23" ht="12.75" hidden="1" customHeight="1" x14ac:dyDescent="0.25">
      <c r="A86" s="44" t="s">
        <v>91</v>
      </c>
      <c r="B86" s="51">
        <f>C86+D86</f>
        <v>0</v>
      </c>
      <c r="C86" s="57"/>
      <c r="D86" s="57"/>
      <c r="E86" s="32">
        <f>F86+G86</f>
        <v>42068</v>
      </c>
      <c r="F86" s="37"/>
      <c r="G86" s="37">
        <v>42068</v>
      </c>
      <c r="H86" s="51">
        <f t="shared" si="43"/>
        <v>42068</v>
      </c>
      <c r="I86" s="37"/>
      <c r="J86" s="37">
        <v>42068</v>
      </c>
      <c r="K86" s="51">
        <f>L86+M86</f>
        <v>0</v>
      </c>
      <c r="L86" s="57"/>
      <c r="M86" s="57"/>
      <c r="N86" s="45"/>
      <c r="O86" s="45"/>
      <c r="P86" s="47"/>
      <c r="Q86" s="33"/>
    </row>
    <row r="87" spans="1:23" ht="12.75" customHeight="1" x14ac:dyDescent="0.25">
      <c r="A87" s="31" t="s">
        <v>92</v>
      </c>
      <c r="B87" s="32">
        <f>C87+D87</f>
        <v>1131400</v>
      </c>
      <c r="C87" s="32">
        <f>C88</f>
        <v>2752</v>
      </c>
      <c r="D87" s="32">
        <f>D88</f>
        <v>1128648</v>
      </c>
      <c r="E87" s="32">
        <f>F87+G87</f>
        <v>131400</v>
      </c>
      <c r="F87" s="32">
        <f>F88</f>
        <v>2752</v>
      </c>
      <c r="G87" s="32">
        <f>G88</f>
        <v>128648</v>
      </c>
      <c r="H87" s="32">
        <f t="shared" si="43"/>
        <v>1708582</v>
      </c>
      <c r="I87" s="32">
        <f>I88</f>
        <v>2752</v>
      </c>
      <c r="J87" s="32">
        <f>J88</f>
        <v>1705830</v>
      </c>
      <c r="K87" s="32">
        <f>L87+M87</f>
        <v>4817053</v>
      </c>
      <c r="L87" s="32">
        <f>L88</f>
        <v>2752</v>
      </c>
      <c r="M87" s="32">
        <f>M88</f>
        <v>4814301</v>
      </c>
      <c r="N87" s="33">
        <v>0</v>
      </c>
      <c r="O87" s="33">
        <v>0</v>
      </c>
      <c r="P87" s="47">
        <v>0</v>
      </c>
      <c r="Q87" s="33">
        <f t="shared" si="45"/>
        <v>1300.290715372907</v>
      </c>
      <c r="R87" s="34"/>
    </row>
    <row r="88" spans="1:23" s="34" customFormat="1" ht="24" x14ac:dyDescent="0.25">
      <c r="A88" s="31" t="s">
        <v>93</v>
      </c>
      <c r="B88" s="32">
        <f>C88+D88</f>
        <v>1131400</v>
      </c>
      <c r="C88" s="32">
        <f>C89</f>
        <v>2752</v>
      </c>
      <c r="D88" s="32">
        <f>D89</f>
        <v>1128648</v>
      </c>
      <c r="E88" s="32">
        <f t="shared" si="41"/>
        <v>131400</v>
      </c>
      <c r="F88" s="32">
        <f>F89</f>
        <v>2752</v>
      </c>
      <c r="G88" s="32">
        <f>G89</f>
        <v>128648</v>
      </c>
      <c r="H88" s="32">
        <f t="shared" si="43"/>
        <v>1708582</v>
      </c>
      <c r="I88" s="32">
        <f>I89</f>
        <v>2752</v>
      </c>
      <c r="J88" s="32">
        <f>J89</f>
        <v>1705830</v>
      </c>
      <c r="K88" s="32">
        <f>L88+M88</f>
        <v>4817053</v>
      </c>
      <c r="L88" s="32">
        <f>L89</f>
        <v>2752</v>
      </c>
      <c r="M88" s="32">
        <f>M89</f>
        <v>4814301</v>
      </c>
      <c r="N88" s="42">
        <v>0</v>
      </c>
      <c r="O88" s="42">
        <v>0</v>
      </c>
      <c r="P88" s="47">
        <v>0</v>
      </c>
      <c r="Q88" s="33">
        <f t="shared" si="45"/>
        <v>1300.290715372907</v>
      </c>
    </row>
    <row r="89" spans="1:23" s="34" customFormat="1" x14ac:dyDescent="0.25">
      <c r="A89" s="44" t="s">
        <v>94</v>
      </c>
      <c r="B89" s="37">
        <f>C89+D89</f>
        <v>1131400</v>
      </c>
      <c r="C89" s="37">
        <v>2752</v>
      </c>
      <c r="D89" s="37">
        <v>1128648</v>
      </c>
      <c r="E89" s="37">
        <f>F89+G89</f>
        <v>131400</v>
      </c>
      <c r="F89" s="37">
        <v>2752</v>
      </c>
      <c r="G89" s="37">
        <v>128648</v>
      </c>
      <c r="H89" s="37">
        <f>I89+J89</f>
        <v>1708582</v>
      </c>
      <c r="I89" s="37">
        <v>2752</v>
      </c>
      <c r="J89" s="37">
        <v>1705830</v>
      </c>
      <c r="K89" s="37">
        <v>0</v>
      </c>
      <c r="L89" s="37">
        <v>2752</v>
      </c>
      <c r="M89" s="37">
        <v>4814301</v>
      </c>
      <c r="N89" s="45">
        <v>0</v>
      </c>
      <c r="O89" s="45">
        <v>0</v>
      </c>
      <c r="P89" s="47">
        <v>0</v>
      </c>
      <c r="Q89" s="33">
        <f t="shared" si="45"/>
        <v>1300.290715372907</v>
      </c>
      <c r="R89" s="2"/>
    </row>
    <row r="90" spans="1:23" s="34" customFormat="1" x14ac:dyDescent="0.25">
      <c r="A90" s="44" t="s">
        <v>95</v>
      </c>
      <c r="B90" s="37">
        <v>0</v>
      </c>
      <c r="C90" s="37">
        <v>0</v>
      </c>
      <c r="D90" s="37">
        <v>0</v>
      </c>
      <c r="E90" s="37">
        <f t="shared" si="41"/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45">
        <v>0</v>
      </c>
      <c r="O90" s="45">
        <v>0</v>
      </c>
      <c r="P90" s="47">
        <v>0</v>
      </c>
      <c r="Q90" s="33" t="e">
        <f t="shared" si="45"/>
        <v>#DIV/0!</v>
      </c>
      <c r="R90" s="2"/>
    </row>
    <row r="91" spans="1:23" s="34" customFormat="1" ht="15" customHeight="1" x14ac:dyDescent="0.25">
      <c r="A91" s="40" t="s">
        <v>96</v>
      </c>
      <c r="B91" s="32">
        <f>C91+D91</f>
        <v>776864</v>
      </c>
      <c r="C91" s="32">
        <f>C94+C105+C107+C92+C100+C93+C106</f>
        <v>1616498</v>
      </c>
      <c r="D91" s="32">
        <f>D94+D107+D100+D99+D104</f>
        <v>-839634</v>
      </c>
      <c r="E91" s="32">
        <f>F91+G91</f>
        <v>185364</v>
      </c>
      <c r="F91" s="32">
        <f>F94+F105+F107+F92+F100+F99</f>
        <v>1616498</v>
      </c>
      <c r="G91" s="32">
        <f>G94+G105+G107+G92+G100+G99+G106</f>
        <v>-1431134</v>
      </c>
      <c r="H91" s="32">
        <f>I91+J91</f>
        <v>-4052679</v>
      </c>
      <c r="I91" s="32">
        <f>I94+I105+I107+I92+I100</f>
        <v>281700</v>
      </c>
      <c r="J91" s="32">
        <f>J94+J105+J107+J92+J100+J93+J106</f>
        <v>-4334379</v>
      </c>
      <c r="K91" s="32">
        <f>L91+M91</f>
        <v>0</v>
      </c>
      <c r="L91" s="32">
        <v>0</v>
      </c>
      <c r="M91" s="32">
        <v>0</v>
      </c>
      <c r="N91" s="33">
        <f>K91/B91*100</f>
        <v>0</v>
      </c>
      <c r="O91" s="33">
        <f>K91/E91*100</f>
        <v>0</v>
      </c>
      <c r="P91" s="58">
        <f t="shared" si="39"/>
        <v>0</v>
      </c>
      <c r="Q91" s="33">
        <f t="shared" si="45"/>
        <v>-2186.3355344079755</v>
      </c>
    </row>
    <row r="92" spans="1:23" ht="15" customHeight="1" x14ac:dyDescent="0.25">
      <c r="A92" s="53" t="s">
        <v>97</v>
      </c>
      <c r="B92" s="51">
        <f>C92+D92</f>
        <v>0</v>
      </c>
      <c r="C92" s="51"/>
      <c r="D92" s="51">
        <v>0</v>
      </c>
      <c r="E92" s="51">
        <v>0</v>
      </c>
      <c r="F92" s="51"/>
      <c r="G92" s="51">
        <v>0</v>
      </c>
      <c r="H92" s="51">
        <f t="shared" ref="H92:H106" si="46">I92+J92</f>
        <v>0</v>
      </c>
      <c r="I92" s="51"/>
      <c r="J92" s="51">
        <v>0</v>
      </c>
      <c r="K92" s="51">
        <f>L92+M92</f>
        <v>0</v>
      </c>
      <c r="L92" s="51"/>
      <c r="M92" s="51">
        <v>0</v>
      </c>
      <c r="N92" s="46">
        <v>0</v>
      </c>
      <c r="O92" s="46">
        <v>0</v>
      </c>
      <c r="P92" s="47">
        <v>0</v>
      </c>
      <c r="Q92" s="33" t="e">
        <f t="shared" si="45"/>
        <v>#DIV/0!</v>
      </c>
      <c r="R92" s="34"/>
    </row>
    <row r="93" spans="1:23" ht="15" customHeight="1" x14ac:dyDescent="0.25">
      <c r="A93" s="53" t="s">
        <v>98</v>
      </c>
      <c r="B93" s="51">
        <v>0</v>
      </c>
      <c r="C93" s="51"/>
      <c r="D93" s="51">
        <v>0</v>
      </c>
      <c r="E93" s="51">
        <v>0</v>
      </c>
      <c r="F93" s="51"/>
      <c r="G93" s="51">
        <v>0</v>
      </c>
      <c r="H93" s="51">
        <v>0</v>
      </c>
      <c r="I93" s="51"/>
      <c r="J93" s="51">
        <v>0</v>
      </c>
      <c r="K93" s="51">
        <v>0</v>
      </c>
      <c r="L93" s="51"/>
      <c r="M93" s="51">
        <v>0</v>
      </c>
      <c r="N93" s="46">
        <v>0</v>
      </c>
      <c r="O93" s="46">
        <v>0</v>
      </c>
      <c r="P93" s="47">
        <v>0</v>
      </c>
      <c r="Q93" s="33"/>
      <c r="R93" s="34"/>
    </row>
    <row r="94" spans="1:23" x14ac:dyDescent="0.25">
      <c r="A94" s="40" t="s">
        <v>99</v>
      </c>
      <c r="B94" s="32">
        <f>C94+D94</f>
        <v>-951500</v>
      </c>
      <c r="C94" s="32"/>
      <c r="D94" s="32">
        <f>D97+D98+D95+D96</f>
        <v>-951500</v>
      </c>
      <c r="E94" s="32">
        <f>F94+G94</f>
        <v>-1903000</v>
      </c>
      <c r="F94" s="32">
        <f>SUM(F97:F98)</f>
        <v>0</v>
      </c>
      <c r="G94" s="32">
        <f>G96+G96</f>
        <v>-1903000</v>
      </c>
      <c r="H94" s="32">
        <f t="shared" si="46"/>
        <v>-2550915</v>
      </c>
      <c r="I94" s="32"/>
      <c r="J94" s="32">
        <f>J95+J96+J97+J98</f>
        <v>-2550915</v>
      </c>
      <c r="K94" s="32">
        <f>L94+M94</f>
        <v>100000</v>
      </c>
      <c r="L94" s="32"/>
      <c r="M94" s="32">
        <f>M97+M98+M95+M96</f>
        <v>100000</v>
      </c>
      <c r="N94" s="42">
        <v>0</v>
      </c>
      <c r="O94" s="42">
        <v>0</v>
      </c>
      <c r="P94" s="43">
        <v>0</v>
      </c>
      <c r="Q94" s="33">
        <f t="shared" si="45"/>
        <v>134.0470310036784</v>
      </c>
      <c r="R94" s="34"/>
    </row>
    <row r="95" spans="1:23" s="34" customFormat="1" x14ac:dyDescent="0.25">
      <c r="A95" s="53" t="s">
        <v>100</v>
      </c>
      <c r="B95" s="51">
        <v>0</v>
      </c>
      <c r="C95" s="51"/>
      <c r="D95" s="51">
        <v>0</v>
      </c>
      <c r="E95" s="51">
        <f>G95</f>
        <v>400000</v>
      </c>
      <c r="F95" s="51"/>
      <c r="G95" s="51">
        <v>400000</v>
      </c>
      <c r="H95" s="51">
        <f>I95+J95</f>
        <v>400000</v>
      </c>
      <c r="I95" s="51"/>
      <c r="J95" s="51">
        <v>400000</v>
      </c>
      <c r="K95" s="51">
        <f>M95</f>
        <v>300000</v>
      </c>
      <c r="L95" s="51"/>
      <c r="M95" s="51">
        <v>300000</v>
      </c>
      <c r="N95" s="45">
        <v>0</v>
      </c>
      <c r="O95" s="45">
        <v>0</v>
      </c>
      <c r="P95" s="47">
        <v>0</v>
      </c>
      <c r="Q95" s="33"/>
    </row>
    <row r="96" spans="1:23" x14ac:dyDescent="0.25">
      <c r="A96" s="53" t="s">
        <v>101</v>
      </c>
      <c r="B96" s="51">
        <f>D96</f>
        <v>-951500</v>
      </c>
      <c r="C96" s="51"/>
      <c r="D96" s="51">
        <v>-951500</v>
      </c>
      <c r="E96" s="51">
        <f>G96</f>
        <v>-951500</v>
      </c>
      <c r="F96" s="51"/>
      <c r="G96" s="51">
        <v>-951500</v>
      </c>
      <c r="H96" s="51">
        <f>I96+J96</f>
        <v>-400000</v>
      </c>
      <c r="I96" s="51"/>
      <c r="J96" s="51">
        <v>-400000</v>
      </c>
      <c r="K96" s="51">
        <f>L96+M96</f>
        <v>-200000</v>
      </c>
      <c r="L96" s="51"/>
      <c r="M96" s="51">
        <v>-200000</v>
      </c>
      <c r="N96" s="45"/>
      <c r="O96" s="45"/>
      <c r="P96" s="47"/>
      <c r="Q96" s="33"/>
      <c r="R96" s="34"/>
      <c r="S96" s="34"/>
      <c r="T96" s="34"/>
      <c r="U96" s="34"/>
      <c r="V96" s="34"/>
      <c r="W96" s="34"/>
    </row>
    <row r="97" spans="1:23" ht="26.25" customHeight="1" x14ac:dyDescent="0.25">
      <c r="A97" s="53" t="s">
        <v>102</v>
      </c>
      <c r="B97" s="37">
        <f>C97+D97</f>
        <v>0</v>
      </c>
      <c r="C97" s="37"/>
      <c r="D97" s="37">
        <v>0</v>
      </c>
      <c r="E97" s="37">
        <f>F97+G97</f>
        <v>0</v>
      </c>
      <c r="F97" s="37"/>
      <c r="G97" s="37">
        <v>0</v>
      </c>
      <c r="H97" s="37">
        <f t="shared" si="46"/>
        <v>0</v>
      </c>
      <c r="I97" s="37"/>
      <c r="J97" s="37">
        <v>0</v>
      </c>
      <c r="K97" s="37">
        <f>L97+M97</f>
        <v>0</v>
      </c>
      <c r="L97" s="37"/>
      <c r="M97" s="37">
        <v>0</v>
      </c>
      <c r="N97" s="45">
        <v>0</v>
      </c>
      <c r="O97" s="45">
        <v>0</v>
      </c>
      <c r="P97" s="47">
        <v>0</v>
      </c>
      <c r="Q97" s="33" t="e">
        <f t="shared" si="45"/>
        <v>#DIV/0!</v>
      </c>
    </row>
    <row r="98" spans="1:23" ht="26.25" customHeight="1" x14ac:dyDescent="0.25">
      <c r="A98" s="53" t="s">
        <v>103</v>
      </c>
      <c r="B98" s="37">
        <v>0</v>
      </c>
      <c r="C98" s="37"/>
      <c r="D98" s="37"/>
      <c r="E98" s="37">
        <v>0</v>
      </c>
      <c r="F98" s="37"/>
      <c r="G98" s="37"/>
      <c r="H98" s="37">
        <f>I98+J98</f>
        <v>-2550915</v>
      </c>
      <c r="I98" s="37">
        <v>0</v>
      </c>
      <c r="J98" s="37">
        <v>-2550915</v>
      </c>
      <c r="K98" s="37">
        <v>0</v>
      </c>
      <c r="L98" s="37"/>
      <c r="M98" s="37"/>
      <c r="N98" s="45">
        <v>0</v>
      </c>
      <c r="O98" s="45">
        <v>0</v>
      </c>
      <c r="P98" s="47">
        <v>0</v>
      </c>
      <c r="Q98" s="33">
        <v>0</v>
      </c>
    </row>
    <row r="99" spans="1:23" ht="26.25" customHeight="1" x14ac:dyDescent="0.25">
      <c r="A99" s="53" t="s">
        <v>98</v>
      </c>
      <c r="B99" s="37">
        <f t="shared" ref="B99:B104" si="47">C99+D99</f>
        <v>0</v>
      </c>
      <c r="C99" s="37"/>
      <c r="D99" s="37">
        <v>0</v>
      </c>
      <c r="E99" s="37">
        <f>F99+G99</f>
        <v>0</v>
      </c>
      <c r="F99" s="37"/>
      <c r="G99" s="37">
        <v>0</v>
      </c>
      <c r="H99" s="37">
        <f>I99+J99</f>
        <v>0</v>
      </c>
      <c r="I99" s="37"/>
      <c r="J99" s="37">
        <v>0</v>
      </c>
      <c r="K99" s="37">
        <f t="shared" ref="K99:K104" si="48">L99+M99</f>
        <v>0</v>
      </c>
      <c r="L99" s="37"/>
      <c r="M99" s="37">
        <v>0</v>
      </c>
      <c r="N99" s="45">
        <v>0</v>
      </c>
      <c r="O99" s="45">
        <v>0</v>
      </c>
      <c r="P99" s="47">
        <v>0</v>
      </c>
      <c r="Q99" s="33"/>
    </row>
    <row r="100" spans="1:23" x14ac:dyDescent="0.25">
      <c r="A100" s="40" t="s">
        <v>104</v>
      </c>
      <c r="B100" s="32">
        <f t="shared" si="47"/>
        <v>-56375</v>
      </c>
      <c r="C100" s="32">
        <f>SUM(C101:C102)+C103</f>
        <v>-56375</v>
      </c>
      <c r="D100" s="32">
        <f>SUM(D101:D102)+D103</f>
        <v>0</v>
      </c>
      <c r="E100" s="32">
        <f>SUM(F100:G100)</f>
        <v>-56375</v>
      </c>
      <c r="F100" s="32">
        <f>SUM(F101:F102)+F103</f>
        <v>-56375</v>
      </c>
      <c r="G100" s="32">
        <f>SUM(G101:G102)+G103</f>
        <v>0</v>
      </c>
      <c r="H100" s="32">
        <f>SUM(H101:H102)+H103</f>
        <v>-20642</v>
      </c>
      <c r="I100" s="32">
        <f>SUM(I101:I102)+I103</f>
        <v>-20642</v>
      </c>
      <c r="J100" s="32">
        <f>SUM(J101:J102)+J103</f>
        <v>0</v>
      </c>
      <c r="K100" s="32">
        <f t="shared" si="48"/>
        <v>-56375</v>
      </c>
      <c r="L100" s="32">
        <f>SUM(L101:L102)+L103</f>
        <v>-56375</v>
      </c>
      <c r="M100" s="32">
        <f>SUM(M101:M102)+M103</f>
        <v>0</v>
      </c>
      <c r="N100" s="33">
        <v>0</v>
      </c>
      <c r="O100" s="33">
        <v>0</v>
      </c>
      <c r="P100" s="33">
        <v>0</v>
      </c>
      <c r="Q100" s="33">
        <v>0</v>
      </c>
      <c r="R100" s="34"/>
    </row>
    <row r="101" spans="1:23" x14ac:dyDescent="0.25">
      <c r="A101" s="53" t="s">
        <v>105</v>
      </c>
      <c r="B101" s="37">
        <f t="shared" si="47"/>
        <v>0</v>
      </c>
      <c r="C101" s="37"/>
      <c r="D101" s="37"/>
      <c r="E101" s="37">
        <f t="shared" ref="E101:E112" si="49">F101+G101</f>
        <v>0</v>
      </c>
      <c r="F101" s="37"/>
      <c r="G101" s="37"/>
      <c r="H101" s="37">
        <f t="shared" si="46"/>
        <v>0</v>
      </c>
      <c r="I101" s="37"/>
      <c r="J101" s="37"/>
      <c r="K101" s="37">
        <f t="shared" si="48"/>
        <v>0</v>
      </c>
      <c r="L101" s="37"/>
      <c r="M101" s="37"/>
      <c r="N101" s="45">
        <v>0</v>
      </c>
      <c r="O101" s="45">
        <v>0</v>
      </c>
      <c r="P101" s="47">
        <v>0</v>
      </c>
      <c r="Q101" s="33" t="e">
        <f t="shared" si="45"/>
        <v>#DIV/0!</v>
      </c>
    </row>
    <row r="102" spans="1:23" s="34" customFormat="1" ht="24" x14ac:dyDescent="0.25">
      <c r="A102" s="44" t="s">
        <v>106</v>
      </c>
      <c r="B102" s="37">
        <f t="shared" si="47"/>
        <v>-56375</v>
      </c>
      <c r="C102" s="37">
        <v>-56375</v>
      </c>
      <c r="D102" s="37"/>
      <c r="E102" s="37">
        <f t="shared" si="49"/>
        <v>-56375</v>
      </c>
      <c r="F102" s="37">
        <v>-56375</v>
      </c>
      <c r="G102" s="37"/>
      <c r="H102" s="37">
        <f t="shared" si="46"/>
        <v>-20642</v>
      </c>
      <c r="I102" s="37">
        <v>-20642</v>
      </c>
      <c r="J102" s="37">
        <v>0</v>
      </c>
      <c r="K102" s="37">
        <f t="shared" si="48"/>
        <v>-56375</v>
      </c>
      <c r="L102" s="37">
        <v>-56375</v>
      </c>
      <c r="M102" s="37"/>
      <c r="N102" s="45">
        <v>0</v>
      </c>
      <c r="O102" s="45">
        <v>0</v>
      </c>
      <c r="P102" s="47">
        <v>0</v>
      </c>
      <c r="Q102" s="33">
        <f t="shared" si="45"/>
        <v>36.615521064301554</v>
      </c>
      <c r="R102" s="2"/>
      <c r="S102" s="2"/>
      <c r="T102" s="2"/>
      <c r="U102" s="2"/>
      <c r="V102" s="2"/>
      <c r="W102" s="2"/>
    </row>
    <row r="103" spans="1:23" ht="24" x14ac:dyDescent="0.25">
      <c r="A103" s="44" t="s">
        <v>107</v>
      </c>
      <c r="B103" s="37">
        <f t="shared" si="47"/>
        <v>0</v>
      </c>
      <c r="C103" s="37">
        <v>0</v>
      </c>
      <c r="D103" s="37"/>
      <c r="E103" s="37">
        <f t="shared" si="49"/>
        <v>0</v>
      </c>
      <c r="F103" s="37"/>
      <c r="G103" s="37"/>
      <c r="H103" s="37">
        <f t="shared" si="46"/>
        <v>0</v>
      </c>
      <c r="I103" s="37"/>
      <c r="J103" s="37"/>
      <c r="K103" s="37">
        <f t="shared" si="48"/>
        <v>0</v>
      </c>
      <c r="L103" s="37">
        <v>0</v>
      </c>
      <c r="M103" s="37"/>
      <c r="N103" s="45">
        <v>0</v>
      </c>
      <c r="O103" s="45">
        <v>0</v>
      </c>
      <c r="P103" s="47">
        <v>0</v>
      </c>
      <c r="Q103" s="33"/>
      <c r="S103" s="34"/>
      <c r="T103" s="34"/>
      <c r="U103" s="34"/>
      <c r="V103" s="34"/>
      <c r="W103" s="34"/>
    </row>
    <row r="104" spans="1:23" ht="24.75" customHeight="1" x14ac:dyDescent="0.25">
      <c r="A104" s="44" t="s">
        <v>108</v>
      </c>
      <c r="B104" s="37">
        <f t="shared" si="47"/>
        <v>0</v>
      </c>
      <c r="C104" s="37"/>
      <c r="D104" s="37">
        <v>0</v>
      </c>
      <c r="E104" s="37">
        <v>0</v>
      </c>
      <c r="F104" s="37"/>
      <c r="G104" s="37"/>
      <c r="H104" s="37">
        <v>0</v>
      </c>
      <c r="I104" s="37"/>
      <c r="J104" s="37"/>
      <c r="K104" s="37">
        <f t="shared" si="48"/>
        <v>0</v>
      </c>
      <c r="L104" s="37"/>
      <c r="M104" s="37">
        <v>0</v>
      </c>
      <c r="N104" s="45"/>
      <c r="O104" s="45"/>
      <c r="P104" s="47"/>
      <c r="Q104" s="33"/>
    </row>
    <row r="105" spans="1:23" ht="24" x14ac:dyDescent="0.25">
      <c r="A105" s="44" t="s">
        <v>109</v>
      </c>
      <c r="B105" s="37"/>
      <c r="C105" s="37"/>
      <c r="D105" s="37"/>
      <c r="E105" s="37">
        <f t="shared" si="49"/>
        <v>0</v>
      </c>
      <c r="F105" s="37"/>
      <c r="G105" s="37"/>
      <c r="H105" s="37">
        <f>I105+J105</f>
        <v>125126</v>
      </c>
      <c r="I105" s="37">
        <v>125126</v>
      </c>
      <c r="J105" s="37"/>
      <c r="K105" s="37"/>
      <c r="L105" s="37"/>
      <c r="M105" s="37"/>
      <c r="N105" s="45">
        <v>0</v>
      </c>
      <c r="O105" s="45">
        <v>0</v>
      </c>
      <c r="P105" s="47">
        <f t="shared" si="39"/>
        <v>0</v>
      </c>
      <c r="Q105" s="33" t="e">
        <f t="shared" si="45"/>
        <v>#DIV/0!</v>
      </c>
    </row>
    <row r="106" spans="1:23" x14ac:dyDescent="0.25">
      <c r="A106" s="44" t="s">
        <v>110</v>
      </c>
      <c r="B106" s="57">
        <v>360000</v>
      </c>
      <c r="C106" s="57"/>
      <c r="D106" s="57">
        <v>360000</v>
      </c>
      <c r="E106" s="37">
        <f t="shared" si="49"/>
        <v>360000</v>
      </c>
      <c r="F106" s="37"/>
      <c r="G106" s="37">
        <v>360000</v>
      </c>
      <c r="H106" s="37">
        <f t="shared" si="46"/>
        <v>0</v>
      </c>
      <c r="I106" s="37"/>
      <c r="J106" s="37">
        <v>0</v>
      </c>
      <c r="K106" s="59">
        <f>M106</f>
        <v>346800</v>
      </c>
      <c r="L106" s="57"/>
      <c r="M106" s="60">
        <v>346800</v>
      </c>
      <c r="N106" s="45"/>
      <c r="O106" s="45"/>
      <c r="P106" s="47"/>
      <c r="Q106" s="33"/>
    </row>
    <row r="107" spans="1:23" x14ac:dyDescent="0.25">
      <c r="A107" s="40" t="s">
        <v>111</v>
      </c>
      <c r="B107" s="32">
        <f>C107+D107</f>
        <v>1784739</v>
      </c>
      <c r="C107" s="32">
        <f>C108</f>
        <v>1672873</v>
      </c>
      <c r="D107" s="32">
        <f>D108</f>
        <v>111866</v>
      </c>
      <c r="E107" s="32">
        <f>F107+G107</f>
        <v>1784739</v>
      </c>
      <c r="F107" s="32">
        <f>F108</f>
        <v>1672873</v>
      </c>
      <c r="G107" s="32">
        <f>G108</f>
        <v>111866</v>
      </c>
      <c r="H107" s="32">
        <f>I107+J107</f>
        <v>-1606248</v>
      </c>
      <c r="I107" s="32">
        <f>I108+I110</f>
        <v>177216</v>
      </c>
      <c r="J107" s="32">
        <f>J108+J110</f>
        <v>-1783464</v>
      </c>
      <c r="K107" s="32">
        <f>L107+M107</f>
        <v>3390987</v>
      </c>
      <c r="L107" s="32">
        <f>L108</f>
        <v>1495657</v>
      </c>
      <c r="M107" s="32">
        <f>M108</f>
        <v>1895330</v>
      </c>
      <c r="N107" s="33">
        <f>K107/B107*100</f>
        <v>189.9990418767114</v>
      </c>
      <c r="O107" s="33">
        <f>K107/E107*100</f>
        <v>189.9990418767114</v>
      </c>
      <c r="P107" s="33">
        <f t="shared" si="39"/>
        <v>-211.11229399196139</v>
      </c>
      <c r="Q107" s="33">
        <f t="shared" si="45"/>
        <v>-89.999041876711388</v>
      </c>
      <c r="R107" s="34"/>
    </row>
    <row r="108" spans="1:23" x14ac:dyDescent="0.25">
      <c r="A108" s="53" t="s">
        <v>112</v>
      </c>
      <c r="B108" s="37">
        <f>C108+D108</f>
        <v>1784739</v>
      </c>
      <c r="C108" s="37">
        <v>1672873</v>
      </c>
      <c r="D108" s="37">
        <v>111866</v>
      </c>
      <c r="E108" s="37">
        <f>F108+G108</f>
        <v>1784739</v>
      </c>
      <c r="F108" s="37">
        <v>1672873</v>
      </c>
      <c r="G108" s="37">
        <v>111866</v>
      </c>
      <c r="H108" s="37">
        <f>I108+J108</f>
        <v>1784739</v>
      </c>
      <c r="I108" s="37">
        <v>1672873</v>
      </c>
      <c r="J108" s="37">
        <v>111866</v>
      </c>
      <c r="K108" s="37">
        <f>L108+M108</f>
        <v>3390987</v>
      </c>
      <c r="L108" s="37">
        <v>1495657</v>
      </c>
      <c r="M108" s="37">
        <v>1895330</v>
      </c>
      <c r="N108" s="45">
        <v>0</v>
      </c>
      <c r="O108" s="45">
        <v>0</v>
      </c>
      <c r="P108" s="47">
        <v>0</v>
      </c>
      <c r="Q108" s="33">
        <f t="shared" si="45"/>
        <v>100</v>
      </c>
    </row>
    <row r="109" spans="1:23" x14ac:dyDescent="0.25">
      <c r="A109" s="53" t="s">
        <v>113</v>
      </c>
      <c r="B109" s="57">
        <f t="shared" ref="B109:B113" si="50">C109+D109</f>
        <v>0</v>
      </c>
      <c r="C109" s="57"/>
      <c r="D109" s="57"/>
      <c r="E109" s="37">
        <f t="shared" si="49"/>
        <v>0</v>
      </c>
      <c r="F109" s="37"/>
      <c r="G109" s="37"/>
      <c r="H109" s="37">
        <f t="shared" ref="H109:H113" si="51">I109+J109</f>
        <v>0</v>
      </c>
      <c r="I109" s="37"/>
      <c r="J109" s="37"/>
      <c r="K109" s="57">
        <f t="shared" ref="K109:K113" si="52">L109+M109</f>
        <v>0</v>
      </c>
      <c r="L109" s="57"/>
      <c r="M109" s="57"/>
      <c r="N109" s="45">
        <v>0</v>
      </c>
      <c r="O109" s="45">
        <v>0</v>
      </c>
      <c r="P109" s="47"/>
      <c r="Q109" s="33"/>
      <c r="T109" s="34"/>
      <c r="U109" s="34"/>
    </row>
    <row r="110" spans="1:23" s="34" customFormat="1" x14ac:dyDescent="0.25">
      <c r="A110" s="53" t="s">
        <v>114</v>
      </c>
      <c r="B110" s="37">
        <f t="shared" si="50"/>
        <v>0</v>
      </c>
      <c r="C110" s="54"/>
      <c r="D110" s="54"/>
      <c r="E110" s="37">
        <f t="shared" si="49"/>
        <v>0</v>
      </c>
      <c r="F110" s="37"/>
      <c r="G110" s="37"/>
      <c r="H110" s="37">
        <f t="shared" si="51"/>
        <v>-3390987</v>
      </c>
      <c r="I110" s="37">
        <v>-1495657</v>
      </c>
      <c r="J110" s="37">
        <v>-1895330</v>
      </c>
      <c r="K110" s="37">
        <f t="shared" si="52"/>
        <v>0</v>
      </c>
      <c r="L110" s="54"/>
      <c r="M110" s="54"/>
      <c r="N110" s="45">
        <v>0</v>
      </c>
      <c r="O110" s="45">
        <v>0</v>
      </c>
      <c r="P110" s="47">
        <f t="shared" si="39"/>
        <v>0</v>
      </c>
      <c r="Q110" s="33">
        <v>0</v>
      </c>
      <c r="R110" s="2"/>
      <c r="V110" s="2"/>
      <c r="W110" s="2"/>
    </row>
    <row r="111" spans="1:23" s="34" customFormat="1" x14ac:dyDescent="0.25">
      <c r="A111" s="53" t="s">
        <v>115</v>
      </c>
      <c r="B111" s="57">
        <f t="shared" si="50"/>
        <v>0</v>
      </c>
      <c r="C111" s="57"/>
      <c r="D111" s="57"/>
      <c r="E111" s="37">
        <f t="shared" si="49"/>
        <v>0</v>
      </c>
      <c r="F111" s="37"/>
      <c r="G111" s="37"/>
      <c r="H111" s="37">
        <f t="shared" si="51"/>
        <v>0</v>
      </c>
      <c r="I111" s="37"/>
      <c r="J111" s="37"/>
      <c r="K111" s="57">
        <f t="shared" si="52"/>
        <v>0</v>
      </c>
      <c r="L111" s="57"/>
      <c r="M111" s="57"/>
      <c r="N111" s="45">
        <v>0</v>
      </c>
      <c r="O111" s="45">
        <v>0</v>
      </c>
      <c r="P111" s="47">
        <v>0</v>
      </c>
      <c r="Q111" s="33" t="e">
        <f t="shared" si="45"/>
        <v>#DIV/0!</v>
      </c>
      <c r="R111" s="2"/>
      <c r="T111" s="2"/>
      <c r="U111" s="2"/>
    </row>
    <row r="112" spans="1:23" x14ac:dyDescent="0.25">
      <c r="A112" s="61" t="s">
        <v>116</v>
      </c>
      <c r="B112" s="57">
        <f t="shared" si="50"/>
        <v>0</v>
      </c>
      <c r="C112" s="57"/>
      <c r="D112" s="57"/>
      <c r="E112" s="37">
        <f t="shared" si="49"/>
        <v>0</v>
      </c>
      <c r="F112" s="37"/>
      <c r="G112" s="37"/>
      <c r="H112" s="37">
        <f t="shared" si="51"/>
        <v>0</v>
      </c>
      <c r="I112" s="37"/>
      <c r="J112" s="37"/>
      <c r="K112" s="57">
        <f t="shared" si="52"/>
        <v>0</v>
      </c>
      <c r="L112" s="57"/>
      <c r="M112" s="57"/>
      <c r="N112" s="45">
        <v>0</v>
      </c>
      <c r="O112" s="45">
        <v>0</v>
      </c>
      <c r="P112" s="47">
        <v>0</v>
      </c>
      <c r="Q112" s="33" t="e">
        <f t="shared" si="45"/>
        <v>#DIV/0!</v>
      </c>
      <c r="V112" s="34"/>
      <c r="W112" s="34"/>
    </row>
    <row r="113" spans="1:21" x14ac:dyDescent="0.25">
      <c r="A113" s="61" t="s">
        <v>117</v>
      </c>
      <c r="B113" s="57">
        <f t="shared" si="50"/>
        <v>0</v>
      </c>
      <c r="C113" s="57"/>
      <c r="D113" s="57"/>
      <c r="E113" s="37"/>
      <c r="F113" s="37"/>
      <c r="G113" s="37"/>
      <c r="H113" s="37">
        <f t="shared" si="51"/>
        <v>0</v>
      </c>
      <c r="I113" s="37"/>
      <c r="J113" s="37"/>
      <c r="K113" s="57">
        <f t="shared" si="52"/>
        <v>0</v>
      </c>
      <c r="L113" s="57"/>
      <c r="M113" s="57"/>
      <c r="N113" s="45"/>
      <c r="O113" s="45"/>
      <c r="P113" s="47"/>
      <c r="Q113" s="33"/>
      <c r="U113" s="1"/>
    </row>
    <row r="114" spans="1:21" x14ac:dyDescent="0.25">
      <c r="A114" s="40" t="s">
        <v>118</v>
      </c>
      <c r="B114" s="32">
        <f>B9+B65+B73+B87+B91+B106</f>
        <v>18070018</v>
      </c>
      <c r="C114" s="32">
        <f>C9+C65+C73+C91+C87</f>
        <v>11160911</v>
      </c>
      <c r="D114" s="32">
        <f>D9+D65+D73+D87+D91+D106</f>
        <v>6909107</v>
      </c>
      <c r="E114" s="32">
        <f>E9+E65+E73+E87+E91</f>
        <v>22031568</v>
      </c>
      <c r="F114" s="32">
        <f>F9+F65+F73+F91+F87</f>
        <v>13275393</v>
      </c>
      <c r="G114" s="32">
        <f>G9+G65+G73+G91+G87</f>
        <v>8756175</v>
      </c>
      <c r="H114" s="32">
        <f>I114+J114</f>
        <v>18897622</v>
      </c>
      <c r="I114" s="32">
        <f>I9+I65+I73+I91</f>
        <v>11774514</v>
      </c>
      <c r="J114" s="32">
        <f>J9+J65+J73+J87+J91</f>
        <v>7123108</v>
      </c>
      <c r="K114" s="32">
        <f>K9+K65+K87+K94+K100+K106+K107</f>
        <v>25890575</v>
      </c>
      <c r="L114" s="32">
        <f>L9+L65+L73+L87+L100+L107</f>
        <v>11269801</v>
      </c>
      <c r="M114" s="32">
        <f>M9+M65+M87+M94+M106+M107</f>
        <v>14620774</v>
      </c>
      <c r="N114" s="33">
        <f>K114/B114*100</f>
        <v>143.27918765769908</v>
      </c>
      <c r="O114" s="33">
        <f>K114/E114*100</f>
        <v>117.51580731793578</v>
      </c>
      <c r="P114" s="33">
        <f>K114/H114*100</f>
        <v>137.0044072211837</v>
      </c>
      <c r="Q114" s="33">
        <f t="shared" si="45"/>
        <v>85.775202200769371</v>
      </c>
      <c r="R114" s="62"/>
      <c r="U114" s="1"/>
    </row>
    <row r="115" spans="1:21" x14ac:dyDescent="0.25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5"/>
      <c r="N115" s="66"/>
      <c r="O115" s="66"/>
      <c r="P115" s="66"/>
      <c r="Q115" s="62"/>
      <c r="R115" s="62"/>
    </row>
    <row r="116" spans="1:21" x14ac:dyDescent="0.25">
      <c r="H116" s="3"/>
      <c r="I116" s="3"/>
      <c r="J116" s="3"/>
      <c r="N116" s="3"/>
      <c r="O116" s="3"/>
      <c r="P116" s="3"/>
    </row>
    <row r="117" spans="1:21" x14ac:dyDescent="0.25">
      <c r="H117" s="3"/>
      <c r="I117" s="3"/>
      <c r="J117" s="3"/>
      <c r="N117" s="3"/>
      <c r="O117" s="3"/>
      <c r="P117" s="3"/>
    </row>
    <row r="118" spans="1:21" x14ac:dyDescent="0.25">
      <c r="A118" s="2" t="s">
        <v>119</v>
      </c>
      <c r="G118" s="1"/>
      <c r="H118" s="3"/>
      <c r="I118" s="3"/>
      <c r="J118" s="3"/>
      <c r="K118" s="2" t="s">
        <v>120</v>
      </c>
      <c r="N118" s="3"/>
      <c r="O118" s="3"/>
      <c r="P118" s="3"/>
    </row>
    <row r="119" spans="1:21" x14ac:dyDescent="0.25">
      <c r="A119" s="2" t="s">
        <v>121</v>
      </c>
      <c r="G119" s="1"/>
      <c r="H119" s="3"/>
      <c r="I119" s="3"/>
      <c r="J119" s="3"/>
      <c r="K119" s="2" t="s">
        <v>122</v>
      </c>
      <c r="N119" s="3"/>
      <c r="O119" s="3"/>
      <c r="P119" s="3"/>
    </row>
    <row r="120" spans="1:21" x14ac:dyDescent="0.25">
      <c r="H120" s="3"/>
      <c r="I120" s="3"/>
      <c r="J120" s="3"/>
    </row>
    <row r="121" spans="1:21" x14ac:dyDescent="0.25">
      <c r="H121" s="3"/>
      <c r="I121" s="3"/>
      <c r="J121" s="3"/>
    </row>
    <row r="122" spans="1:21" x14ac:dyDescent="0.25">
      <c r="H122" s="3"/>
      <c r="I122" s="3"/>
      <c r="J122" s="3"/>
    </row>
    <row r="123" spans="1:21" x14ac:dyDescent="0.25">
      <c r="H123" s="3"/>
      <c r="I123" s="3"/>
      <c r="J123" s="3"/>
    </row>
    <row r="124" spans="1:21" x14ac:dyDescent="0.25">
      <c r="H124" s="3"/>
      <c r="I124" s="3"/>
      <c r="J124" s="3"/>
    </row>
    <row r="125" spans="1:21" x14ac:dyDescent="0.25">
      <c r="G125" s="67"/>
      <c r="H125" s="3"/>
      <c r="I125" s="3"/>
      <c r="J125" s="3"/>
    </row>
    <row r="126" spans="1:21" x14ac:dyDescent="0.25">
      <c r="H126" s="3"/>
      <c r="I126" s="3"/>
      <c r="J126" s="3"/>
    </row>
    <row r="127" spans="1:21" x14ac:dyDescent="0.25">
      <c r="H127" s="3"/>
      <c r="I127" s="3"/>
      <c r="J127" s="3"/>
    </row>
    <row r="128" spans="1:21" x14ac:dyDescent="0.25">
      <c r="H128" s="3"/>
      <c r="I128" s="3"/>
      <c r="J128" s="3"/>
    </row>
    <row r="129" spans="7:10" x14ac:dyDescent="0.25">
      <c r="H129" s="3"/>
      <c r="I129" s="3"/>
      <c r="J129" s="3"/>
    </row>
    <row r="130" spans="7:10" x14ac:dyDescent="0.25">
      <c r="H130" s="3"/>
      <c r="I130" s="3"/>
      <c r="J130" s="3"/>
    </row>
    <row r="131" spans="7:10" x14ac:dyDescent="0.25">
      <c r="H131" s="3"/>
      <c r="I131" s="3"/>
      <c r="J131" s="3"/>
    </row>
    <row r="132" spans="7:10" x14ac:dyDescent="0.25">
      <c r="G132" s="67"/>
      <c r="H132" s="3"/>
      <c r="I132" s="3"/>
      <c r="J132" s="3"/>
    </row>
    <row r="133" spans="7:10" x14ac:dyDescent="0.25">
      <c r="H133" s="3"/>
      <c r="I133" s="3"/>
      <c r="J133" s="3"/>
    </row>
    <row r="134" spans="7:10" x14ac:dyDescent="0.25">
      <c r="H134" s="3"/>
      <c r="I134" s="3"/>
      <c r="J134" s="3"/>
    </row>
    <row r="135" spans="7:10" x14ac:dyDescent="0.25">
      <c r="H135" s="3"/>
      <c r="I135" s="3"/>
      <c r="J135" s="3"/>
    </row>
    <row r="136" spans="7:10" x14ac:dyDescent="0.25">
      <c r="H136" s="3"/>
      <c r="I136" s="3"/>
      <c r="J136" s="3"/>
    </row>
    <row r="137" spans="7:10" x14ac:dyDescent="0.25">
      <c r="H137" s="3"/>
      <c r="I137" s="3"/>
      <c r="J137" s="3"/>
    </row>
    <row r="138" spans="7:10" x14ac:dyDescent="0.25">
      <c r="H138" s="3"/>
      <c r="I138" s="3"/>
      <c r="J138" s="3"/>
    </row>
    <row r="139" spans="7:10" x14ac:dyDescent="0.25">
      <c r="H139" s="3"/>
      <c r="I139" s="3"/>
      <c r="J139" s="3"/>
    </row>
    <row r="140" spans="7:10" x14ac:dyDescent="0.25">
      <c r="H140" s="3"/>
      <c r="I140" s="3"/>
      <c r="J140" s="3"/>
    </row>
    <row r="141" spans="7:10" x14ac:dyDescent="0.25">
      <c r="H141" s="3"/>
      <c r="I141" s="3"/>
      <c r="J141" s="3"/>
    </row>
    <row r="142" spans="7:10" x14ac:dyDescent="0.25">
      <c r="H142" s="3"/>
      <c r="I142" s="3"/>
      <c r="J142" s="3"/>
    </row>
    <row r="143" spans="7:10" x14ac:dyDescent="0.25">
      <c r="H143" s="3"/>
      <c r="I143" s="3"/>
      <c r="J143" s="3"/>
    </row>
    <row r="144" spans="7:10" x14ac:dyDescent="0.25">
      <c r="H144" s="3"/>
      <c r="I144" s="3"/>
      <c r="J144" s="3"/>
    </row>
    <row r="145" spans="8:10" x14ac:dyDescent="0.25">
      <c r="H145" s="3"/>
      <c r="I145" s="3"/>
      <c r="J145" s="3"/>
    </row>
    <row r="146" spans="8:10" x14ac:dyDescent="0.25">
      <c r="H146" s="3"/>
      <c r="I146" s="3"/>
      <c r="J146" s="3"/>
    </row>
    <row r="147" spans="8:10" x14ac:dyDescent="0.25">
      <c r="H147" s="3"/>
      <c r="I147" s="3"/>
      <c r="J147" s="3"/>
    </row>
    <row r="148" spans="8:10" x14ac:dyDescent="0.25">
      <c r="H148" s="3"/>
      <c r="I148" s="3"/>
      <c r="J148" s="3"/>
    </row>
    <row r="149" spans="8:10" x14ac:dyDescent="0.25">
      <c r="H149" s="3"/>
      <c r="I149" s="3"/>
      <c r="J149" s="3"/>
    </row>
    <row r="150" spans="8:10" x14ac:dyDescent="0.25">
      <c r="H150" s="3"/>
      <c r="I150" s="3"/>
      <c r="J150" s="3"/>
    </row>
    <row r="151" spans="8:10" x14ac:dyDescent="0.25">
      <c r="H151" s="3"/>
      <c r="I151" s="3"/>
      <c r="J151" s="3"/>
    </row>
    <row r="152" spans="8:10" x14ac:dyDescent="0.25">
      <c r="H152" s="3"/>
      <c r="I152" s="3"/>
      <c r="J152" s="3"/>
    </row>
    <row r="153" spans="8:10" x14ac:dyDescent="0.25">
      <c r="H153" s="3"/>
      <c r="I153" s="3"/>
      <c r="J153" s="3"/>
    </row>
    <row r="154" spans="8:10" x14ac:dyDescent="0.25">
      <c r="H154" s="3"/>
      <c r="I154" s="3"/>
      <c r="J154" s="3"/>
    </row>
    <row r="155" spans="8:10" x14ac:dyDescent="0.25">
      <c r="H155" s="3"/>
      <c r="I155" s="3"/>
      <c r="J155" s="3"/>
    </row>
    <row r="156" spans="8:10" x14ac:dyDescent="0.25">
      <c r="H156" s="3"/>
      <c r="I156" s="3"/>
      <c r="J156" s="3"/>
    </row>
    <row r="157" spans="8:10" x14ac:dyDescent="0.25">
      <c r="H157" s="3"/>
      <c r="I157" s="3"/>
      <c r="J157" s="3"/>
    </row>
    <row r="158" spans="8:10" x14ac:dyDescent="0.25">
      <c r="H158" s="3"/>
      <c r="I158" s="3"/>
      <c r="J158" s="3"/>
    </row>
    <row r="159" spans="8:10" x14ac:dyDescent="0.25">
      <c r="H159" s="3"/>
      <c r="I159" s="3"/>
      <c r="J159" s="3"/>
    </row>
    <row r="160" spans="8:10" x14ac:dyDescent="0.25">
      <c r="H160" s="3"/>
      <c r="I160" s="3"/>
      <c r="J160" s="3"/>
    </row>
    <row r="161" spans="8:10" x14ac:dyDescent="0.25">
      <c r="H161" s="3"/>
      <c r="I161" s="3"/>
      <c r="J161" s="3"/>
    </row>
    <row r="162" spans="8:10" x14ac:dyDescent="0.25">
      <c r="H162" s="3"/>
      <c r="I162" s="3"/>
      <c r="J162" s="3"/>
    </row>
    <row r="163" spans="8:10" x14ac:dyDescent="0.25">
      <c r="H163" s="3"/>
      <c r="I163" s="3"/>
      <c r="J163" s="3"/>
    </row>
    <row r="164" spans="8:10" x14ac:dyDescent="0.25">
      <c r="H164" s="3"/>
      <c r="I164" s="3"/>
      <c r="J164" s="3"/>
    </row>
    <row r="165" spans="8:10" x14ac:dyDescent="0.25">
      <c r="H165" s="3"/>
      <c r="I165" s="3"/>
      <c r="J165" s="3"/>
    </row>
    <row r="166" spans="8:10" x14ac:dyDescent="0.25">
      <c r="H166" s="3"/>
      <c r="I166" s="3"/>
      <c r="J166" s="3"/>
    </row>
    <row r="167" spans="8:10" x14ac:dyDescent="0.25">
      <c r="H167" s="3"/>
      <c r="I167" s="3"/>
      <c r="J167" s="3"/>
    </row>
    <row r="168" spans="8:10" x14ac:dyDescent="0.25">
      <c r="H168" s="3"/>
      <c r="I168" s="3"/>
      <c r="J168" s="3"/>
    </row>
    <row r="169" spans="8:10" x14ac:dyDescent="0.25">
      <c r="H169" s="3"/>
      <c r="I169" s="3"/>
      <c r="J169" s="3"/>
    </row>
    <row r="170" spans="8:10" x14ac:dyDescent="0.25">
      <c r="H170" s="3"/>
      <c r="I170" s="3"/>
      <c r="J170" s="3"/>
    </row>
    <row r="171" spans="8:10" x14ac:dyDescent="0.25">
      <c r="H171" s="3"/>
      <c r="I171" s="3"/>
      <c r="J171" s="3"/>
    </row>
    <row r="172" spans="8:10" x14ac:dyDescent="0.25">
      <c r="H172" s="3"/>
      <c r="I172" s="3"/>
      <c r="J172" s="3"/>
    </row>
    <row r="173" spans="8:10" x14ac:dyDescent="0.25">
      <c r="H173" s="3"/>
      <c r="I173" s="3"/>
      <c r="J173" s="3"/>
    </row>
    <row r="174" spans="8:10" x14ac:dyDescent="0.25">
      <c r="H174" s="3"/>
      <c r="I174" s="3"/>
      <c r="J174" s="3"/>
    </row>
    <row r="175" spans="8:10" x14ac:dyDescent="0.25">
      <c r="H175" s="3"/>
      <c r="I175" s="3"/>
      <c r="J175" s="3"/>
    </row>
    <row r="176" spans="8:10" x14ac:dyDescent="0.25">
      <c r="H176" s="3"/>
      <c r="I176" s="3"/>
      <c r="J176" s="3"/>
    </row>
    <row r="177" spans="8:10" x14ac:dyDescent="0.25">
      <c r="H177" s="3"/>
      <c r="I177" s="3"/>
      <c r="J177" s="3"/>
    </row>
    <row r="178" spans="8:10" x14ac:dyDescent="0.25">
      <c r="H178" s="3"/>
      <c r="I178" s="3"/>
      <c r="J178" s="3"/>
    </row>
    <row r="179" spans="8:10" x14ac:dyDescent="0.25">
      <c r="H179" s="3"/>
      <c r="I179" s="3"/>
      <c r="J179" s="3"/>
    </row>
    <row r="180" spans="8:10" x14ac:dyDescent="0.25">
      <c r="H180" s="3"/>
      <c r="I180" s="3"/>
      <c r="J180" s="3"/>
    </row>
    <row r="181" spans="8:10" x14ac:dyDescent="0.25">
      <c r="H181" s="3"/>
      <c r="I181" s="3"/>
      <c r="J181" s="3"/>
    </row>
    <row r="182" spans="8:10" x14ac:dyDescent="0.25">
      <c r="H182" s="3"/>
      <c r="I182" s="3"/>
      <c r="J182" s="3"/>
    </row>
    <row r="183" spans="8:10" x14ac:dyDescent="0.25">
      <c r="H183" s="3"/>
      <c r="I183" s="3"/>
      <c r="J183" s="3"/>
    </row>
    <row r="184" spans="8:10" x14ac:dyDescent="0.25">
      <c r="H184" s="3"/>
      <c r="I184" s="3"/>
      <c r="J184" s="3"/>
    </row>
    <row r="185" spans="8:10" x14ac:dyDescent="0.25">
      <c r="H185" s="3"/>
      <c r="I185" s="3"/>
      <c r="J185" s="3"/>
    </row>
    <row r="186" spans="8:10" x14ac:dyDescent="0.25">
      <c r="H186" s="3"/>
      <c r="I186" s="3"/>
      <c r="J186" s="3"/>
    </row>
    <row r="187" spans="8:10" x14ac:dyDescent="0.25">
      <c r="H187" s="3"/>
      <c r="I187" s="3"/>
      <c r="J187" s="3"/>
    </row>
    <row r="188" spans="8:10" x14ac:dyDescent="0.25">
      <c r="H188" s="3"/>
      <c r="I188" s="3"/>
      <c r="J188" s="3"/>
    </row>
    <row r="189" spans="8:10" x14ac:dyDescent="0.25">
      <c r="H189" s="3"/>
      <c r="I189" s="3"/>
      <c r="J189" s="3"/>
    </row>
    <row r="190" spans="8:10" x14ac:dyDescent="0.25">
      <c r="H190" s="3"/>
      <c r="I190" s="3"/>
      <c r="J190" s="3"/>
    </row>
    <row r="191" spans="8:10" x14ac:dyDescent="0.25">
      <c r="H191" s="3"/>
      <c r="I191" s="3"/>
      <c r="J191" s="3"/>
    </row>
    <row r="192" spans="8:10" x14ac:dyDescent="0.25">
      <c r="H192" s="3"/>
      <c r="I192" s="3"/>
      <c r="J192" s="3"/>
    </row>
    <row r="193" spans="8:10" x14ac:dyDescent="0.25">
      <c r="H193" s="3"/>
      <c r="I193" s="3"/>
      <c r="J193" s="3"/>
    </row>
    <row r="194" spans="8:10" x14ac:dyDescent="0.25">
      <c r="H194" s="3"/>
      <c r="I194" s="3"/>
      <c r="J194" s="3"/>
    </row>
    <row r="195" spans="8:10" x14ac:dyDescent="0.25">
      <c r="H195" s="3"/>
      <c r="I195" s="3"/>
      <c r="J195" s="3"/>
    </row>
    <row r="196" spans="8:10" x14ac:dyDescent="0.25">
      <c r="H196" s="3"/>
      <c r="I196" s="3"/>
      <c r="J196" s="3"/>
    </row>
    <row r="197" spans="8:10" x14ac:dyDescent="0.25">
      <c r="H197" s="3"/>
      <c r="I197" s="3"/>
      <c r="J197" s="3"/>
    </row>
    <row r="198" spans="8:10" x14ac:dyDescent="0.25">
      <c r="H198" s="3"/>
      <c r="I198" s="3"/>
      <c r="J198" s="3"/>
    </row>
    <row r="199" spans="8:10" x14ac:dyDescent="0.25">
      <c r="H199" s="3"/>
      <c r="I199" s="3"/>
      <c r="J199" s="3"/>
    </row>
    <row r="200" spans="8:10" x14ac:dyDescent="0.25">
      <c r="H200" s="3"/>
      <c r="I200" s="3"/>
      <c r="J200" s="3"/>
    </row>
    <row r="201" spans="8:10" x14ac:dyDescent="0.25">
      <c r="H201" s="3"/>
      <c r="I201" s="3"/>
      <c r="J201" s="3"/>
    </row>
    <row r="202" spans="8:10" x14ac:dyDescent="0.25">
      <c r="H202" s="3"/>
      <c r="I202" s="3"/>
      <c r="J202" s="3"/>
    </row>
    <row r="203" spans="8:10" x14ac:dyDescent="0.25">
      <c r="H203" s="3"/>
      <c r="I203" s="3"/>
      <c r="J203" s="3"/>
    </row>
    <row r="204" spans="8:10" x14ac:dyDescent="0.25">
      <c r="H204" s="3"/>
      <c r="I204" s="3"/>
      <c r="J204" s="3"/>
    </row>
    <row r="205" spans="8:10" x14ac:dyDescent="0.25">
      <c r="H205" s="3"/>
      <c r="I205" s="3"/>
      <c r="J205" s="3"/>
    </row>
    <row r="206" spans="8:10" x14ac:dyDescent="0.25">
      <c r="H206" s="3"/>
      <c r="I206" s="3"/>
      <c r="J206" s="3"/>
    </row>
    <row r="207" spans="8:10" x14ac:dyDescent="0.25">
      <c r="H207" s="3"/>
      <c r="I207" s="3"/>
      <c r="J207" s="3"/>
    </row>
    <row r="208" spans="8:10" x14ac:dyDescent="0.25">
      <c r="H208" s="3"/>
      <c r="I208" s="3"/>
      <c r="J208" s="3"/>
    </row>
    <row r="209" spans="8:10" x14ac:dyDescent="0.25">
      <c r="H209" s="3"/>
      <c r="I209" s="3"/>
      <c r="J209" s="3"/>
    </row>
    <row r="210" spans="8:10" x14ac:dyDescent="0.25">
      <c r="H210" s="3"/>
      <c r="I210" s="3"/>
      <c r="J210" s="3"/>
    </row>
    <row r="211" spans="8:10" x14ac:dyDescent="0.25">
      <c r="H211" s="3"/>
      <c r="I211" s="3"/>
      <c r="J211" s="3"/>
    </row>
    <row r="212" spans="8:10" x14ac:dyDescent="0.25">
      <c r="H212" s="3"/>
      <c r="I212" s="3"/>
      <c r="J212" s="3"/>
    </row>
    <row r="213" spans="8:10" x14ac:dyDescent="0.25">
      <c r="H213" s="3"/>
      <c r="I213" s="3"/>
      <c r="J213" s="3"/>
    </row>
    <row r="214" spans="8:10" x14ac:dyDescent="0.25">
      <c r="H214" s="3"/>
      <c r="I214" s="3"/>
      <c r="J214" s="3"/>
    </row>
    <row r="215" spans="8:10" x14ac:dyDescent="0.25">
      <c r="H215" s="3"/>
      <c r="I215" s="3"/>
      <c r="J215" s="3"/>
    </row>
    <row r="216" spans="8:10" x14ac:dyDescent="0.25">
      <c r="H216" s="3"/>
      <c r="I216" s="3"/>
      <c r="J216" s="3"/>
    </row>
    <row r="217" spans="8:10" x14ac:dyDescent="0.25">
      <c r="H217" s="3"/>
      <c r="I217" s="3"/>
      <c r="J217" s="3"/>
    </row>
    <row r="218" spans="8:10" x14ac:dyDescent="0.25">
      <c r="H218" s="3"/>
      <c r="I218" s="3"/>
      <c r="J218" s="3"/>
    </row>
    <row r="219" spans="8:10" x14ac:dyDescent="0.25">
      <c r="H219" s="3"/>
      <c r="I219" s="3"/>
      <c r="J219" s="3"/>
    </row>
    <row r="220" spans="8:10" x14ac:dyDescent="0.25">
      <c r="H220" s="3"/>
      <c r="I220" s="3"/>
      <c r="J220" s="3"/>
    </row>
    <row r="221" spans="8:10" x14ac:dyDescent="0.25">
      <c r="H221" s="3"/>
      <c r="I221" s="3"/>
      <c r="J221" s="3"/>
    </row>
    <row r="222" spans="8:10" x14ac:dyDescent="0.25">
      <c r="H222" s="3"/>
      <c r="I222" s="3"/>
      <c r="J222" s="3"/>
    </row>
    <row r="223" spans="8:10" x14ac:dyDescent="0.25">
      <c r="H223" s="3"/>
      <c r="I223" s="3"/>
      <c r="J223" s="3"/>
    </row>
    <row r="224" spans="8:10" x14ac:dyDescent="0.25">
      <c r="H224" s="3"/>
      <c r="I224" s="3"/>
      <c r="J224" s="3"/>
    </row>
    <row r="225" spans="8:10" x14ac:dyDescent="0.25">
      <c r="H225" s="3"/>
      <c r="I225" s="3"/>
      <c r="J225" s="3"/>
    </row>
    <row r="226" spans="8:10" x14ac:dyDescent="0.25">
      <c r="H226" s="3"/>
      <c r="I226" s="3"/>
      <c r="J226" s="3"/>
    </row>
    <row r="227" spans="8:10" x14ac:dyDescent="0.25">
      <c r="H227" s="3"/>
      <c r="I227" s="3"/>
      <c r="J227" s="3"/>
    </row>
    <row r="228" spans="8:10" x14ac:dyDescent="0.25">
      <c r="H228" s="3"/>
      <c r="I228" s="3"/>
      <c r="J228" s="3"/>
    </row>
    <row r="229" spans="8:10" x14ac:dyDescent="0.25">
      <c r="H229" s="3"/>
      <c r="I229" s="3"/>
      <c r="J229" s="3"/>
    </row>
    <row r="230" spans="8:10" x14ac:dyDescent="0.25">
      <c r="H230" s="3"/>
      <c r="I230" s="3"/>
      <c r="J230" s="3"/>
    </row>
    <row r="231" spans="8:10" x14ac:dyDescent="0.25">
      <c r="H231" s="3"/>
      <c r="I231" s="3"/>
      <c r="J231" s="3"/>
    </row>
    <row r="232" spans="8:10" x14ac:dyDescent="0.25">
      <c r="H232" s="3"/>
      <c r="I232" s="3"/>
      <c r="J232" s="3"/>
    </row>
    <row r="233" spans="8:10" x14ac:dyDescent="0.25">
      <c r="H233" s="3"/>
      <c r="I233" s="3"/>
      <c r="J233" s="3"/>
    </row>
    <row r="234" spans="8:10" x14ac:dyDescent="0.25">
      <c r="H234" s="3"/>
      <c r="I234" s="3"/>
      <c r="J234" s="3"/>
    </row>
    <row r="235" spans="8:10" x14ac:dyDescent="0.25">
      <c r="H235" s="3"/>
      <c r="I235" s="3"/>
      <c r="J235" s="3"/>
    </row>
    <row r="236" spans="8:10" x14ac:dyDescent="0.25">
      <c r="H236" s="3"/>
      <c r="I236" s="3"/>
      <c r="J236" s="3"/>
    </row>
    <row r="237" spans="8:10" x14ac:dyDescent="0.25">
      <c r="H237" s="3"/>
      <c r="I237" s="3"/>
      <c r="J237" s="3"/>
    </row>
    <row r="238" spans="8:10" x14ac:dyDescent="0.25">
      <c r="H238" s="3"/>
      <c r="I238" s="3"/>
      <c r="J238" s="3"/>
    </row>
    <row r="239" spans="8:10" x14ac:dyDescent="0.25">
      <c r="H239" s="3"/>
      <c r="I239" s="3"/>
      <c r="J239" s="3"/>
    </row>
    <row r="240" spans="8:10" x14ac:dyDescent="0.25">
      <c r="H240" s="3"/>
      <c r="I240" s="3"/>
      <c r="J240" s="3"/>
    </row>
    <row r="241" spans="8:10" x14ac:dyDescent="0.25">
      <c r="H241" s="3"/>
      <c r="I241" s="3"/>
      <c r="J241" s="3"/>
    </row>
    <row r="242" spans="8:10" x14ac:dyDescent="0.25">
      <c r="H242" s="3"/>
      <c r="I242" s="3"/>
      <c r="J242" s="3"/>
    </row>
    <row r="243" spans="8:10" x14ac:dyDescent="0.25">
      <c r="H243" s="3"/>
      <c r="I243" s="3"/>
      <c r="J243" s="3"/>
    </row>
    <row r="244" spans="8:10" x14ac:dyDescent="0.25">
      <c r="H244" s="3"/>
      <c r="I244" s="3"/>
      <c r="J244" s="3"/>
    </row>
    <row r="245" spans="8:10" x14ac:dyDescent="0.25">
      <c r="H245" s="3"/>
      <c r="I245" s="3"/>
      <c r="J245" s="3"/>
    </row>
    <row r="246" spans="8:10" x14ac:dyDescent="0.25">
      <c r="H246" s="3"/>
      <c r="I246" s="3"/>
      <c r="J246" s="3"/>
    </row>
    <row r="247" spans="8:10" x14ac:dyDescent="0.25">
      <c r="H247" s="3"/>
      <c r="I247" s="3"/>
      <c r="J247" s="3"/>
    </row>
    <row r="248" spans="8:10" x14ac:dyDescent="0.25">
      <c r="H248" s="3"/>
      <c r="I248" s="3"/>
      <c r="J248" s="3"/>
    </row>
    <row r="249" spans="8:10" x14ac:dyDescent="0.25">
      <c r="H249" s="3"/>
      <c r="I249" s="3"/>
      <c r="J249" s="3"/>
    </row>
    <row r="250" spans="8:10" x14ac:dyDescent="0.25">
      <c r="H250" s="3"/>
      <c r="I250" s="3"/>
      <c r="J250" s="3"/>
    </row>
    <row r="251" spans="8:10" x14ac:dyDescent="0.25">
      <c r="H251" s="3"/>
      <c r="I251" s="3"/>
      <c r="J251" s="3"/>
    </row>
    <row r="252" spans="8:10" x14ac:dyDescent="0.25">
      <c r="H252" s="3"/>
      <c r="I252" s="3"/>
      <c r="J252" s="3"/>
    </row>
    <row r="253" spans="8:10" x14ac:dyDescent="0.25">
      <c r="H253" s="3"/>
      <c r="I253" s="3"/>
      <c r="J253" s="3"/>
    </row>
    <row r="254" spans="8:10" x14ac:dyDescent="0.25">
      <c r="H254" s="3"/>
      <c r="I254" s="3"/>
      <c r="J254" s="3"/>
    </row>
    <row r="255" spans="8:10" x14ac:dyDescent="0.25">
      <c r="H255" s="3"/>
      <c r="I255" s="3"/>
      <c r="J255" s="3"/>
    </row>
    <row r="256" spans="8:10" x14ac:dyDescent="0.25">
      <c r="H256" s="3"/>
      <c r="I256" s="3"/>
      <c r="J256" s="3"/>
    </row>
    <row r="257" spans="8:10" x14ac:dyDescent="0.25">
      <c r="H257" s="3"/>
      <c r="I257" s="3"/>
      <c r="J257" s="3"/>
    </row>
    <row r="258" spans="8:10" x14ac:dyDescent="0.25">
      <c r="H258" s="3"/>
      <c r="I258" s="3"/>
      <c r="J258" s="3"/>
    </row>
    <row r="259" spans="8:10" x14ac:dyDescent="0.25">
      <c r="H259" s="3"/>
      <c r="I259" s="3"/>
      <c r="J259" s="3"/>
    </row>
    <row r="260" spans="8:10" x14ac:dyDescent="0.25">
      <c r="H260" s="3"/>
      <c r="I260" s="3"/>
      <c r="J260" s="3"/>
    </row>
    <row r="261" spans="8:10" x14ac:dyDescent="0.25">
      <c r="H261" s="3"/>
      <c r="I261" s="3"/>
      <c r="J261" s="3"/>
    </row>
    <row r="262" spans="8:10" x14ac:dyDescent="0.25">
      <c r="H262" s="3"/>
      <c r="I262" s="3"/>
      <c r="J262" s="3"/>
    </row>
    <row r="263" spans="8:10" x14ac:dyDescent="0.25">
      <c r="H263" s="3"/>
      <c r="I263" s="3"/>
      <c r="J263" s="3"/>
    </row>
    <row r="264" spans="8:10" x14ac:dyDescent="0.25">
      <c r="H264" s="3"/>
      <c r="I264" s="3"/>
      <c r="J264" s="3"/>
    </row>
    <row r="265" spans="8:10" x14ac:dyDescent="0.25">
      <c r="H265" s="3"/>
      <c r="I265" s="3"/>
      <c r="J265" s="3"/>
    </row>
    <row r="266" spans="8:10" x14ac:dyDescent="0.25">
      <c r="H266" s="3"/>
      <c r="I266" s="3"/>
      <c r="J266" s="3"/>
    </row>
    <row r="267" spans="8:10" x14ac:dyDescent="0.25">
      <c r="H267" s="3"/>
      <c r="I267" s="3"/>
      <c r="J267" s="3"/>
    </row>
    <row r="268" spans="8:10" x14ac:dyDescent="0.25">
      <c r="H268" s="3"/>
      <c r="I268" s="3"/>
      <c r="J268" s="3"/>
    </row>
    <row r="269" spans="8:10" x14ac:dyDescent="0.25">
      <c r="H269" s="3"/>
      <c r="I269" s="3"/>
      <c r="J269" s="3"/>
    </row>
    <row r="270" spans="8:10" x14ac:dyDescent="0.25">
      <c r="H270" s="3"/>
      <c r="I270" s="3"/>
      <c r="J270" s="3"/>
    </row>
    <row r="271" spans="8:10" x14ac:dyDescent="0.25">
      <c r="H271" s="3"/>
      <c r="I271" s="3"/>
      <c r="J271" s="3"/>
    </row>
    <row r="272" spans="8:10" x14ac:dyDescent="0.25">
      <c r="H272" s="3"/>
      <c r="I272" s="3"/>
      <c r="J272" s="3"/>
    </row>
    <row r="273" spans="8:10" x14ac:dyDescent="0.25">
      <c r="H273" s="3"/>
      <c r="I273" s="3"/>
      <c r="J273" s="3"/>
    </row>
    <row r="274" spans="8:10" x14ac:dyDescent="0.25">
      <c r="H274" s="3"/>
      <c r="I274" s="3"/>
      <c r="J274" s="3"/>
    </row>
    <row r="275" spans="8:10" x14ac:dyDescent="0.25">
      <c r="H275" s="3"/>
      <c r="I275" s="3"/>
      <c r="J275" s="3"/>
    </row>
    <row r="276" spans="8:10" x14ac:dyDescent="0.25">
      <c r="H276" s="3"/>
      <c r="I276" s="3"/>
      <c r="J276" s="3"/>
    </row>
    <row r="277" spans="8:10" x14ac:dyDescent="0.25">
      <c r="H277" s="3"/>
      <c r="I277" s="3"/>
      <c r="J277" s="3"/>
    </row>
    <row r="278" spans="8:10" x14ac:dyDescent="0.25">
      <c r="H278" s="3"/>
      <c r="I278" s="3"/>
      <c r="J278" s="3"/>
    </row>
    <row r="279" spans="8:10" x14ac:dyDescent="0.25">
      <c r="H279" s="3"/>
      <c r="I279" s="3"/>
      <c r="J279" s="3"/>
    </row>
    <row r="280" spans="8:10" x14ac:dyDescent="0.25">
      <c r="H280" s="3"/>
      <c r="I280" s="3"/>
      <c r="J280" s="3"/>
    </row>
    <row r="281" spans="8:10" x14ac:dyDescent="0.25">
      <c r="H281" s="3"/>
      <c r="I281" s="3"/>
      <c r="J281" s="3"/>
    </row>
    <row r="282" spans="8:10" x14ac:dyDescent="0.25">
      <c r="H282" s="3"/>
      <c r="I282" s="3"/>
      <c r="J282" s="3"/>
    </row>
    <row r="283" spans="8:10" x14ac:dyDescent="0.25">
      <c r="H283" s="3"/>
      <c r="I283" s="3"/>
      <c r="J283" s="3"/>
    </row>
    <row r="284" spans="8:10" x14ac:dyDescent="0.25">
      <c r="H284" s="3"/>
      <c r="I284" s="3"/>
      <c r="J284" s="3"/>
    </row>
    <row r="285" spans="8:10" x14ac:dyDescent="0.25">
      <c r="H285" s="3"/>
      <c r="I285" s="3"/>
      <c r="J285" s="3"/>
    </row>
    <row r="286" spans="8:10" x14ac:dyDescent="0.25">
      <c r="H286" s="3"/>
      <c r="I286" s="3"/>
      <c r="J286" s="3"/>
    </row>
    <row r="287" spans="8:10" x14ac:dyDescent="0.25">
      <c r="H287" s="3"/>
      <c r="I287" s="3"/>
      <c r="J287" s="3"/>
    </row>
    <row r="288" spans="8:10" x14ac:dyDescent="0.25">
      <c r="H288" s="3"/>
      <c r="I288" s="3"/>
      <c r="J288" s="3"/>
    </row>
    <row r="289" spans="8:10" x14ac:dyDescent="0.25">
      <c r="H289" s="3"/>
      <c r="I289" s="3"/>
      <c r="J289" s="3"/>
    </row>
    <row r="290" spans="8:10" x14ac:dyDescent="0.25">
      <c r="H290" s="3"/>
      <c r="I290" s="3"/>
      <c r="J290" s="3"/>
    </row>
    <row r="291" spans="8:10" x14ac:dyDescent="0.25">
      <c r="H291" s="3"/>
      <c r="I291" s="3"/>
      <c r="J291" s="3"/>
    </row>
    <row r="292" spans="8:10" x14ac:dyDescent="0.25">
      <c r="H292" s="3"/>
      <c r="I292" s="3"/>
      <c r="J292" s="3"/>
    </row>
    <row r="293" spans="8:10" x14ac:dyDescent="0.25">
      <c r="H293" s="3"/>
      <c r="I293" s="3"/>
      <c r="J293" s="3"/>
    </row>
    <row r="294" spans="8:10" x14ac:dyDescent="0.25">
      <c r="H294" s="3"/>
      <c r="I294" s="3"/>
      <c r="J294" s="3"/>
    </row>
    <row r="295" spans="8:10" x14ac:dyDescent="0.25">
      <c r="H295" s="3"/>
      <c r="I295" s="3"/>
      <c r="J295" s="3"/>
    </row>
    <row r="296" spans="8:10" x14ac:dyDescent="0.25">
      <c r="H296" s="3"/>
      <c r="I296" s="3"/>
      <c r="J296" s="3"/>
    </row>
    <row r="297" spans="8:10" x14ac:dyDescent="0.25">
      <c r="H297" s="3"/>
      <c r="I297" s="3"/>
      <c r="J297" s="3"/>
    </row>
    <row r="298" spans="8:10" x14ac:dyDescent="0.25">
      <c r="H298" s="3"/>
      <c r="I298" s="3"/>
      <c r="J298" s="3"/>
    </row>
    <row r="299" spans="8:10" x14ac:dyDescent="0.25">
      <c r="H299" s="3"/>
      <c r="I299" s="3"/>
      <c r="J299" s="3"/>
    </row>
    <row r="300" spans="8:10" x14ac:dyDescent="0.25">
      <c r="H300" s="3"/>
      <c r="I300" s="3"/>
      <c r="J300" s="3"/>
    </row>
    <row r="301" spans="8:10" x14ac:dyDescent="0.25">
      <c r="H301" s="3"/>
      <c r="I301" s="3"/>
      <c r="J301" s="3"/>
    </row>
    <row r="302" spans="8:10" x14ac:dyDescent="0.25">
      <c r="H302" s="3"/>
      <c r="I302" s="3"/>
      <c r="J302" s="3"/>
    </row>
    <row r="303" spans="8:10" x14ac:dyDescent="0.25">
      <c r="H303" s="3"/>
      <c r="I303" s="3"/>
      <c r="J303" s="3"/>
    </row>
    <row r="304" spans="8:10" x14ac:dyDescent="0.25">
      <c r="H304" s="3"/>
      <c r="I304" s="3"/>
      <c r="J304" s="3"/>
    </row>
    <row r="305" spans="8:10" x14ac:dyDescent="0.25">
      <c r="H305" s="3"/>
      <c r="I305" s="3"/>
      <c r="J305" s="3"/>
    </row>
    <row r="306" spans="8:10" x14ac:dyDescent="0.25">
      <c r="H306" s="3"/>
      <c r="I306" s="3"/>
      <c r="J306" s="3"/>
    </row>
    <row r="307" spans="8:10" x14ac:dyDescent="0.25">
      <c r="H307" s="3"/>
      <c r="I307" s="3"/>
      <c r="J307" s="3"/>
    </row>
    <row r="308" spans="8:10" x14ac:dyDescent="0.25">
      <c r="H308" s="3"/>
      <c r="I308" s="3"/>
      <c r="J308" s="3"/>
    </row>
    <row r="309" spans="8:10" x14ac:dyDescent="0.25">
      <c r="H309" s="3"/>
      <c r="I309" s="3"/>
      <c r="J309" s="3"/>
    </row>
    <row r="310" spans="8:10" x14ac:dyDescent="0.25">
      <c r="H310" s="3"/>
      <c r="I310" s="3"/>
      <c r="J310" s="3"/>
    </row>
    <row r="311" spans="8:10" x14ac:dyDescent="0.25">
      <c r="H311" s="3"/>
      <c r="I311" s="3"/>
      <c r="J311" s="3"/>
    </row>
    <row r="312" spans="8:10" x14ac:dyDescent="0.25">
      <c r="H312" s="3"/>
      <c r="I312" s="3"/>
      <c r="J312" s="3"/>
    </row>
    <row r="313" spans="8:10" x14ac:dyDescent="0.25">
      <c r="H313" s="3"/>
      <c r="I313" s="3"/>
      <c r="J313" s="3"/>
    </row>
    <row r="314" spans="8:10" x14ac:dyDescent="0.25">
      <c r="H314" s="3"/>
      <c r="I314" s="3"/>
      <c r="J314" s="3"/>
    </row>
    <row r="315" spans="8:10" x14ac:dyDescent="0.25">
      <c r="H315" s="3"/>
      <c r="I315" s="3"/>
      <c r="J315" s="3"/>
    </row>
    <row r="316" spans="8:10" x14ac:dyDescent="0.25">
      <c r="H316" s="3"/>
      <c r="I316" s="3"/>
      <c r="J316" s="3"/>
    </row>
    <row r="317" spans="8:10" x14ac:dyDescent="0.25">
      <c r="H317" s="3"/>
      <c r="I317" s="3"/>
      <c r="J317" s="3"/>
    </row>
    <row r="318" spans="8:10" x14ac:dyDescent="0.25">
      <c r="H318" s="3"/>
      <c r="I318" s="3"/>
      <c r="J318" s="3"/>
    </row>
    <row r="319" spans="8:10" x14ac:dyDescent="0.25">
      <c r="H319" s="3"/>
      <c r="I319" s="3"/>
      <c r="J319" s="3"/>
    </row>
    <row r="320" spans="8:10" x14ac:dyDescent="0.25">
      <c r="H320" s="3"/>
      <c r="I320" s="3"/>
      <c r="J320" s="3"/>
    </row>
    <row r="321" spans="8:10" x14ac:dyDescent="0.25">
      <c r="H321" s="3"/>
      <c r="I321" s="3"/>
      <c r="J321" s="3"/>
    </row>
    <row r="322" spans="8:10" x14ac:dyDescent="0.25">
      <c r="H322" s="3"/>
      <c r="I322" s="3"/>
      <c r="J322" s="3"/>
    </row>
    <row r="323" spans="8:10" x14ac:dyDescent="0.25">
      <c r="H323" s="3"/>
      <c r="I323" s="3"/>
      <c r="J323" s="3"/>
    </row>
    <row r="324" spans="8:10" x14ac:dyDescent="0.25">
      <c r="H324" s="3"/>
      <c r="I324" s="3"/>
      <c r="J324" s="3"/>
    </row>
    <row r="325" spans="8:10" x14ac:dyDescent="0.25">
      <c r="H325" s="3"/>
      <c r="I325" s="3"/>
      <c r="J325" s="3"/>
    </row>
    <row r="326" spans="8:10" x14ac:dyDescent="0.25">
      <c r="H326" s="3"/>
      <c r="I326" s="3"/>
      <c r="J326" s="3"/>
    </row>
    <row r="327" spans="8:10" x14ac:dyDescent="0.25">
      <c r="H327" s="3"/>
      <c r="I327" s="3"/>
      <c r="J327" s="3"/>
    </row>
    <row r="328" spans="8:10" x14ac:dyDescent="0.25">
      <c r="H328" s="3"/>
      <c r="I328" s="3"/>
      <c r="J328" s="3"/>
    </row>
    <row r="329" spans="8:10" x14ac:dyDescent="0.25">
      <c r="H329" s="3"/>
      <c r="I329" s="3"/>
      <c r="J329" s="3"/>
    </row>
    <row r="330" spans="8:10" x14ac:dyDescent="0.25">
      <c r="H330" s="3"/>
      <c r="I330" s="3"/>
      <c r="J330" s="3"/>
    </row>
    <row r="331" spans="8:10" x14ac:dyDescent="0.25">
      <c r="H331" s="3"/>
      <c r="I331" s="3"/>
      <c r="J331" s="3"/>
    </row>
    <row r="332" spans="8:10" x14ac:dyDescent="0.25">
      <c r="H332" s="3"/>
      <c r="I332" s="3"/>
      <c r="J332" s="3"/>
    </row>
    <row r="333" spans="8:10" x14ac:dyDescent="0.25">
      <c r="H333" s="3"/>
      <c r="I333" s="3"/>
      <c r="J333" s="3"/>
    </row>
    <row r="334" spans="8:10" x14ac:dyDescent="0.25">
      <c r="H334" s="3"/>
      <c r="I334" s="3"/>
      <c r="J334" s="3"/>
    </row>
    <row r="335" spans="8:10" x14ac:dyDescent="0.25">
      <c r="H335" s="3"/>
      <c r="I335" s="3"/>
      <c r="J335" s="3"/>
    </row>
    <row r="336" spans="8:10" x14ac:dyDescent="0.25">
      <c r="H336" s="3"/>
      <c r="I336" s="3"/>
      <c r="J336" s="3"/>
    </row>
    <row r="337" spans="8:10" x14ac:dyDescent="0.25">
      <c r="H337" s="3"/>
      <c r="I337" s="3"/>
      <c r="J337" s="3"/>
    </row>
    <row r="338" spans="8:10" x14ac:dyDescent="0.25">
      <c r="H338" s="3"/>
      <c r="I338" s="3"/>
      <c r="J338" s="3"/>
    </row>
    <row r="339" spans="8:10" x14ac:dyDescent="0.25">
      <c r="H339" s="3"/>
      <c r="I339" s="3"/>
      <c r="J339" s="3"/>
    </row>
    <row r="340" spans="8:10" x14ac:dyDescent="0.25">
      <c r="H340" s="3"/>
      <c r="I340" s="3"/>
      <c r="J340" s="3"/>
    </row>
    <row r="341" spans="8:10" x14ac:dyDescent="0.25">
      <c r="H341" s="3"/>
      <c r="I341" s="3"/>
      <c r="J341" s="3"/>
    </row>
    <row r="342" spans="8:10" x14ac:dyDescent="0.25">
      <c r="H342" s="3"/>
      <c r="I342" s="3"/>
      <c r="J342" s="3"/>
    </row>
    <row r="343" spans="8:10" x14ac:dyDescent="0.25">
      <c r="H343" s="3"/>
      <c r="I343" s="3"/>
      <c r="J343" s="3"/>
    </row>
    <row r="344" spans="8:10" x14ac:dyDescent="0.25">
      <c r="H344" s="3"/>
      <c r="I344" s="3"/>
      <c r="J344" s="3"/>
    </row>
    <row r="345" spans="8:10" x14ac:dyDescent="0.25">
      <c r="H345" s="3"/>
      <c r="I345" s="3"/>
      <c r="J345" s="3"/>
    </row>
    <row r="346" spans="8:10" x14ac:dyDescent="0.25">
      <c r="H346" s="3"/>
      <c r="I346" s="3"/>
      <c r="J346" s="3"/>
    </row>
    <row r="347" spans="8:10" x14ac:dyDescent="0.25">
      <c r="H347" s="3"/>
      <c r="I347" s="3"/>
      <c r="J347" s="3"/>
    </row>
    <row r="348" spans="8:10" x14ac:dyDescent="0.25">
      <c r="H348" s="3"/>
      <c r="I348" s="3"/>
      <c r="J348" s="3"/>
    </row>
    <row r="349" spans="8:10" x14ac:dyDescent="0.25">
      <c r="H349" s="3"/>
      <c r="I349" s="3"/>
      <c r="J349" s="3"/>
    </row>
    <row r="350" spans="8:10" x14ac:dyDescent="0.25">
      <c r="H350" s="3"/>
      <c r="I350" s="3"/>
      <c r="J350" s="3"/>
    </row>
    <row r="351" spans="8:10" x14ac:dyDescent="0.25">
      <c r="H351" s="3"/>
      <c r="I351" s="3"/>
      <c r="J351" s="3"/>
    </row>
    <row r="352" spans="8:10" x14ac:dyDescent="0.25">
      <c r="H352" s="3"/>
      <c r="I352" s="3"/>
      <c r="J352" s="3"/>
    </row>
    <row r="353" spans="8:10" x14ac:dyDescent="0.25">
      <c r="H353" s="3"/>
      <c r="I353" s="3"/>
      <c r="J353" s="3"/>
    </row>
    <row r="354" spans="8:10" x14ac:dyDescent="0.25">
      <c r="H354" s="3"/>
      <c r="I354" s="3"/>
      <c r="J354" s="3"/>
    </row>
    <row r="355" spans="8:10" x14ac:dyDescent="0.25">
      <c r="H355" s="3"/>
      <c r="I355" s="3"/>
      <c r="J355" s="3"/>
    </row>
    <row r="356" spans="8:10" x14ac:dyDescent="0.25">
      <c r="H356" s="3"/>
      <c r="I356" s="3"/>
      <c r="J356" s="3"/>
    </row>
    <row r="357" spans="8:10" x14ac:dyDescent="0.25">
      <c r="H357" s="3"/>
      <c r="I357" s="3"/>
      <c r="J357" s="3"/>
    </row>
    <row r="358" spans="8:10" x14ac:dyDescent="0.25">
      <c r="H358" s="3"/>
      <c r="I358" s="3"/>
      <c r="J358" s="3"/>
    </row>
    <row r="359" spans="8:10" x14ac:dyDescent="0.25">
      <c r="H359" s="3"/>
      <c r="I359" s="3"/>
      <c r="J359" s="3"/>
    </row>
    <row r="360" spans="8:10" x14ac:dyDescent="0.25">
      <c r="H360" s="3"/>
      <c r="I360" s="3"/>
      <c r="J360" s="3"/>
    </row>
    <row r="361" spans="8:10" x14ac:dyDescent="0.25">
      <c r="H361" s="3"/>
      <c r="I361" s="3"/>
      <c r="J361" s="3"/>
    </row>
    <row r="362" spans="8:10" x14ac:dyDescent="0.25">
      <c r="H362" s="3"/>
      <c r="I362" s="3"/>
      <c r="J362" s="3"/>
    </row>
    <row r="363" spans="8:10" x14ac:dyDescent="0.25">
      <c r="H363" s="3"/>
      <c r="I363" s="3"/>
      <c r="J363" s="3"/>
    </row>
    <row r="364" spans="8:10" x14ac:dyDescent="0.25">
      <c r="H364" s="3"/>
      <c r="I364" s="3"/>
      <c r="J364" s="3"/>
    </row>
    <row r="365" spans="8:10" x14ac:dyDescent="0.25">
      <c r="H365" s="3"/>
      <c r="I365" s="3"/>
      <c r="J365" s="3"/>
    </row>
    <row r="366" spans="8:10" x14ac:dyDescent="0.25">
      <c r="H366" s="3"/>
      <c r="I366" s="3"/>
      <c r="J366" s="3"/>
    </row>
    <row r="367" spans="8:10" x14ac:dyDescent="0.25">
      <c r="H367" s="3"/>
      <c r="I367" s="3"/>
      <c r="J367" s="3"/>
    </row>
    <row r="368" spans="8:10" x14ac:dyDescent="0.25">
      <c r="H368" s="3"/>
      <c r="I368" s="3"/>
      <c r="J368" s="3"/>
    </row>
    <row r="369" spans="8:10" x14ac:dyDescent="0.25">
      <c r="H369" s="3"/>
      <c r="I369" s="3"/>
      <c r="J369" s="3"/>
    </row>
    <row r="370" spans="8:10" x14ac:dyDescent="0.25">
      <c r="H370" s="3"/>
      <c r="I370" s="3"/>
      <c r="J370" s="3"/>
    </row>
    <row r="371" spans="8:10" x14ac:dyDescent="0.25">
      <c r="H371" s="3"/>
      <c r="I371" s="3"/>
      <c r="J371" s="3"/>
    </row>
    <row r="372" spans="8:10" x14ac:dyDescent="0.25">
      <c r="H372" s="3"/>
      <c r="I372" s="3"/>
      <c r="J372" s="3"/>
    </row>
    <row r="373" spans="8:10" x14ac:dyDescent="0.25">
      <c r="H373" s="3"/>
      <c r="I373" s="3"/>
      <c r="J373" s="3"/>
    </row>
    <row r="374" spans="8:10" x14ac:dyDescent="0.25">
      <c r="H374" s="3"/>
      <c r="I374" s="3"/>
      <c r="J374" s="3"/>
    </row>
    <row r="375" spans="8:10" x14ac:dyDescent="0.25">
      <c r="H375" s="3"/>
      <c r="I375" s="3"/>
      <c r="J375" s="3"/>
    </row>
    <row r="376" spans="8:10" x14ac:dyDescent="0.25">
      <c r="H376" s="3"/>
      <c r="I376" s="3"/>
      <c r="J376" s="3"/>
    </row>
    <row r="377" spans="8:10" x14ac:dyDescent="0.25">
      <c r="H377" s="3"/>
      <c r="I377" s="3"/>
      <c r="J377" s="3"/>
    </row>
    <row r="378" spans="8:10" x14ac:dyDescent="0.25">
      <c r="H378" s="3"/>
      <c r="I378" s="3"/>
      <c r="J378" s="3"/>
    </row>
    <row r="379" spans="8:10" x14ac:dyDescent="0.25">
      <c r="H379" s="3"/>
      <c r="I379" s="3"/>
      <c r="J379" s="3"/>
    </row>
    <row r="380" spans="8:10" x14ac:dyDescent="0.25">
      <c r="H380" s="3"/>
      <c r="I380" s="3"/>
      <c r="J380" s="3"/>
    </row>
    <row r="381" spans="8:10" x14ac:dyDescent="0.25">
      <c r="H381" s="3"/>
      <c r="I381" s="3"/>
      <c r="J381" s="3"/>
    </row>
    <row r="382" spans="8:10" x14ac:dyDescent="0.25">
      <c r="H382" s="3"/>
      <c r="I382" s="3"/>
      <c r="J382" s="3"/>
    </row>
    <row r="383" spans="8:10" x14ac:dyDescent="0.25">
      <c r="H383" s="3"/>
      <c r="I383" s="3"/>
      <c r="J383" s="3"/>
    </row>
    <row r="384" spans="8:10" x14ac:dyDescent="0.25">
      <c r="H384" s="3"/>
      <c r="I384" s="3"/>
      <c r="J384" s="3"/>
    </row>
    <row r="385" spans="8:10" x14ac:dyDescent="0.25">
      <c r="H385" s="3"/>
      <c r="I385" s="3"/>
      <c r="J385" s="3"/>
    </row>
    <row r="386" spans="8:10" x14ac:dyDescent="0.25">
      <c r="H386" s="3"/>
      <c r="I386" s="3"/>
      <c r="J386" s="3"/>
    </row>
    <row r="387" spans="8:10" x14ac:dyDescent="0.25">
      <c r="H387" s="3"/>
      <c r="I387" s="3"/>
      <c r="J387" s="3"/>
    </row>
    <row r="388" spans="8:10" x14ac:dyDescent="0.25">
      <c r="H388" s="3"/>
      <c r="I388" s="3"/>
      <c r="J388" s="3"/>
    </row>
    <row r="389" spans="8:10" x14ac:dyDescent="0.25">
      <c r="H389" s="3"/>
      <c r="I389" s="3"/>
      <c r="J389" s="3"/>
    </row>
    <row r="390" spans="8:10" x14ac:dyDescent="0.25">
      <c r="H390" s="3"/>
      <c r="I390" s="3"/>
      <c r="J390" s="3"/>
    </row>
    <row r="391" spans="8:10" x14ac:dyDescent="0.25">
      <c r="H391" s="3"/>
      <c r="I391" s="3"/>
      <c r="J391" s="3"/>
    </row>
    <row r="392" spans="8:10" x14ac:dyDescent="0.25">
      <c r="H392" s="3"/>
      <c r="I392" s="3"/>
      <c r="J392" s="3"/>
    </row>
    <row r="393" spans="8:10" x14ac:dyDescent="0.25">
      <c r="H393" s="3"/>
      <c r="I393" s="3"/>
      <c r="J393" s="3"/>
    </row>
    <row r="394" spans="8:10" x14ac:dyDescent="0.25">
      <c r="H394" s="3"/>
      <c r="I394" s="3"/>
      <c r="J394" s="3"/>
    </row>
    <row r="395" spans="8:10" x14ac:dyDescent="0.25">
      <c r="H395" s="3"/>
      <c r="I395" s="3"/>
      <c r="J395" s="3"/>
    </row>
    <row r="396" spans="8:10" x14ac:dyDescent="0.25">
      <c r="H396" s="3"/>
      <c r="I396" s="3"/>
      <c r="J396" s="3"/>
    </row>
    <row r="397" spans="8:10" x14ac:dyDescent="0.25">
      <c r="H397" s="3"/>
      <c r="I397" s="3"/>
      <c r="J397" s="3"/>
    </row>
    <row r="398" spans="8:10" x14ac:dyDescent="0.25">
      <c r="H398" s="3"/>
      <c r="I398" s="3"/>
      <c r="J398" s="3"/>
    </row>
    <row r="399" spans="8:10" x14ac:dyDescent="0.25">
      <c r="H399" s="3"/>
      <c r="I399" s="3"/>
      <c r="J399" s="3"/>
    </row>
    <row r="400" spans="8:10" x14ac:dyDescent="0.25">
      <c r="H400" s="3"/>
      <c r="I400" s="3"/>
      <c r="J400" s="3"/>
    </row>
    <row r="401" spans="8:10" x14ac:dyDescent="0.25">
      <c r="H401" s="3"/>
      <c r="I401" s="3"/>
      <c r="J401" s="3"/>
    </row>
    <row r="402" spans="8:10" x14ac:dyDescent="0.25">
      <c r="H402" s="3"/>
      <c r="I402" s="3"/>
      <c r="J402" s="3"/>
    </row>
    <row r="403" spans="8:10" x14ac:dyDescent="0.25">
      <c r="H403" s="3"/>
      <c r="I403" s="3"/>
      <c r="J403" s="3"/>
    </row>
    <row r="404" spans="8:10" x14ac:dyDescent="0.25">
      <c r="H404" s="3"/>
      <c r="I404" s="3"/>
      <c r="J404" s="3"/>
    </row>
    <row r="405" spans="8:10" x14ac:dyDescent="0.25">
      <c r="H405" s="3"/>
      <c r="I405" s="3"/>
      <c r="J405" s="3"/>
    </row>
    <row r="406" spans="8:10" x14ac:dyDescent="0.25">
      <c r="H406" s="3"/>
      <c r="I406" s="3"/>
      <c r="J406" s="3"/>
    </row>
    <row r="407" spans="8:10" x14ac:dyDescent="0.25">
      <c r="H407" s="3"/>
      <c r="I407" s="3"/>
      <c r="J407" s="3"/>
    </row>
    <row r="408" spans="8:10" x14ac:dyDescent="0.25">
      <c r="H408" s="3"/>
      <c r="I408" s="3"/>
      <c r="J408" s="3"/>
    </row>
    <row r="409" spans="8:10" x14ac:dyDescent="0.25">
      <c r="H409" s="3"/>
      <c r="I409" s="3"/>
      <c r="J409" s="3"/>
    </row>
    <row r="410" spans="8:10" x14ac:dyDescent="0.25">
      <c r="H410" s="3"/>
      <c r="I410" s="3"/>
      <c r="J410" s="3"/>
    </row>
    <row r="411" spans="8:10" x14ac:dyDescent="0.25">
      <c r="H411" s="3"/>
      <c r="I411" s="3"/>
      <c r="J411" s="3"/>
    </row>
    <row r="412" spans="8:10" x14ac:dyDescent="0.25">
      <c r="H412" s="3"/>
      <c r="I412" s="3"/>
      <c r="J412" s="3"/>
    </row>
    <row r="413" spans="8:10" x14ac:dyDescent="0.25">
      <c r="H413" s="3"/>
      <c r="I413" s="3"/>
      <c r="J413" s="3"/>
    </row>
    <row r="414" spans="8:10" x14ac:dyDescent="0.25">
      <c r="H414" s="3"/>
      <c r="I414" s="3"/>
      <c r="J414" s="3"/>
    </row>
    <row r="415" spans="8:10" x14ac:dyDescent="0.25">
      <c r="H415" s="3"/>
      <c r="I415" s="3"/>
      <c r="J415" s="3"/>
    </row>
    <row r="416" spans="8:10" x14ac:dyDescent="0.25">
      <c r="H416" s="3"/>
      <c r="I416" s="3"/>
      <c r="J416" s="3"/>
    </row>
    <row r="417" spans="8:10" x14ac:dyDescent="0.25">
      <c r="H417" s="3"/>
      <c r="I417" s="3"/>
      <c r="J417" s="3"/>
    </row>
    <row r="418" spans="8:10" x14ac:dyDescent="0.25">
      <c r="H418" s="3"/>
      <c r="I418" s="3"/>
      <c r="J418" s="3"/>
    </row>
    <row r="419" spans="8:10" x14ac:dyDescent="0.25">
      <c r="H419" s="3"/>
      <c r="I419" s="3"/>
      <c r="J419" s="3"/>
    </row>
    <row r="420" spans="8:10" x14ac:dyDescent="0.25">
      <c r="H420" s="3"/>
      <c r="I420" s="3"/>
      <c r="J420" s="3"/>
    </row>
    <row r="421" spans="8:10" x14ac:dyDescent="0.25">
      <c r="H421" s="3"/>
      <c r="I421" s="3"/>
      <c r="J421" s="3"/>
    </row>
    <row r="422" spans="8:10" x14ac:dyDescent="0.25">
      <c r="H422" s="3"/>
      <c r="I422" s="3"/>
      <c r="J422" s="3"/>
    </row>
    <row r="423" spans="8:10" x14ac:dyDescent="0.25">
      <c r="H423" s="3"/>
      <c r="I423" s="3"/>
      <c r="J423" s="3"/>
    </row>
    <row r="424" spans="8:10" x14ac:dyDescent="0.25">
      <c r="H424" s="3"/>
      <c r="I424" s="3"/>
      <c r="J424" s="3"/>
    </row>
    <row r="425" spans="8:10" x14ac:dyDescent="0.25">
      <c r="H425" s="3"/>
      <c r="I425" s="3"/>
      <c r="J425" s="3"/>
    </row>
    <row r="426" spans="8:10" x14ac:dyDescent="0.25">
      <c r="H426" s="3"/>
      <c r="I426" s="3"/>
      <c r="J426" s="3"/>
    </row>
    <row r="427" spans="8:10" x14ac:dyDescent="0.25">
      <c r="H427" s="3"/>
      <c r="I427" s="3"/>
      <c r="J427" s="3"/>
    </row>
    <row r="428" spans="8:10" x14ac:dyDescent="0.25">
      <c r="H428" s="3"/>
      <c r="I428" s="3"/>
      <c r="J428" s="3"/>
    </row>
    <row r="429" spans="8:10" x14ac:dyDescent="0.25">
      <c r="H429" s="3"/>
      <c r="I429" s="3"/>
      <c r="J429" s="3"/>
    </row>
    <row r="430" spans="8:10" x14ac:dyDescent="0.25">
      <c r="H430" s="3"/>
      <c r="I430" s="3"/>
      <c r="J430" s="3"/>
    </row>
    <row r="431" spans="8:10" x14ac:dyDescent="0.25">
      <c r="H431" s="3"/>
      <c r="I431" s="3"/>
      <c r="J431" s="3"/>
    </row>
    <row r="432" spans="8:10" x14ac:dyDescent="0.25">
      <c r="H432" s="3"/>
      <c r="I432" s="3"/>
      <c r="J432" s="3"/>
    </row>
    <row r="433" spans="8:10" x14ac:dyDescent="0.25">
      <c r="H433" s="3"/>
      <c r="I433" s="3"/>
      <c r="J433" s="3"/>
    </row>
    <row r="434" spans="8:10" x14ac:dyDescent="0.25">
      <c r="H434" s="3"/>
      <c r="I434" s="3"/>
      <c r="J434" s="3"/>
    </row>
    <row r="435" spans="8:10" x14ac:dyDescent="0.25">
      <c r="H435" s="3"/>
      <c r="I435" s="3"/>
      <c r="J435" s="3"/>
    </row>
    <row r="436" spans="8:10" x14ac:dyDescent="0.25">
      <c r="H436" s="3"/>
      <c r="I436" s="3"/>
      <c r="J436" s="3"/>
    </row>
    <row r="437" spans="8:10" x14ac:dyDescent="0.25">
      <c r="H437" s="3"/>
      <c r="I437" s="3"/>
      <c r="J437" s="3"/>
    </row>
    <row r="438" spans="8:10" x14ac:dyDescent="0.25">
      <c r="H438" s="3"/>
      <c r="I438" s="3"/>
      <c r="J438" s="3"/>
    </row>
    <row r="439" spans="8:10" x14ac:dyDescent="0.25">
      <c r="H439" s="3"/>
      <c r="I439" s="3"/>
      <c r="J439" s="3"/>
    </row>
    <row r="440" spans="8:10" x14ac:dyDescent="0.25">
      <c r="H440" s="3"/>
      <c r="I440" s="3"/>
      <c r="J440" s="3"/>
    </row>
    <row r="441" spans="8:10" x14ac:dyDescent="0.25">
      <c r="H441" s="3"/>
      <c r="I441" s="3"/>
      <c r="J441" s="3"/>
    </row>
    <row r="442" spans="8:10" x14ac:dyDescent="0.25">
      <c r="H442" s="3"/>
      <c r="I442" s="3"/>
      <c r="J442" s="3"/>
    </row>
    <row r="443" spans="8:10" x14ac:dyDescent="0.25">
      <c r="H443" s="3"/>
      <c r="I443" s="3"/>
      <c r="J443" s="3"/>
    </row>
    <row r="444" spans="8:10" x14ac:dyDescent="0.25">
      <c r="H444" s="3"/>
      <c r="I444" s="3"/>
      <c r="J444" s="3"/>
    </row>
    <row r="445" spans="8:10" x14ac:dyDescent="0.25">
      <c r="H445" s="3"/>
      <c r="I445" s="3"/>
      <c r="J445" s="3"/>
    </row>
    <row r="446" spans="8:10" x14ac:dyDescent="0.25">
      <c r="H446" s="3"/>
      <c r="I446" s="3"/>
      <c r="J446" s="3"/>
    </row>
    <row r="447" spans="8:10" x14ac:dyDescent="0.25">
      <c r="H447" s="3"/>
      <c r="I447" s="3"/>
      <c r="J447" s="3"/>
    </row>
    <row r="448" spans="8:10" x14ac:dyDescent="0.25">
      <c r="H448" s="3"/>
      <c r="I448" s="3"/>
      <c r="J448" s="3"/>
    </row>
    <row r="449" spans="8:10" x14ac:dyDescent="0.25">
      <c r="H449" s="3"/>
      <c r="I449" s="3"/>
      <c r="J449" s="3"/>
    </row>
    <row r="450" spans="8:10" x14ac:dyDescent="0.25">
      <c r="H450" s="3"/>
      <c r="I450" s="3"/>
      <c r="J450" s="3"/>
    </row>
    <row r="451" spans="8:10" x14ac:dyDescent="0.25">
      <c r="H451" s="3"/>
      <c r="I451" s="3"/>
      <c r="J451" s="3"/>
    </row>
    <row r="452" spans="8:10" x14ac:dyDescent="0.25">
      <c r="H452" s="3"/>
      <c r="I452" s="3"/>
      <c r="J452" s="3"/>
    </row>
    <row r="453" spans="8:10" x14ac:dyDescent="0.25">
      <c r="H453" s="3"/>
      <c r="I453" s="3"/>
      <c r="J453" s="3"/>
    </row>
    <row r="454" spans="8:10" x14ac:dyDescent="0.25">
      <c r="H454" s="3"/>
      <c r="I454" s="3"/>
      <c r="J454" s="3"/>
    </row>
    <row r="455" spans="8:10" x14ac:dyDescent="0.25">
      <c r="H455" s="3"/>
      <c r="I455" s="3"/>
      <c r="J455" s="3"/>
    </row>
    <row r="456" spans="8:10" x14ac:dyDescent="0.25">
      <c r="H456" s="3"/>
      <c r="I456" s="3"/>
      <c r="J456" s="3"/>
    </row>
    <row r="457" spans="8:10" x14ac:dyDescent="0.25">
      <c r="H457" s="3"/>
      <c r="I457" s="3"/>
      <c r="J457" s="3"/>
    </row>
    <row r="458" spans="8:10" x14ac:dyDescent="0.25">
      <c r="H458" s="3"/>
      <c r="I458" s="3"/>
      <c r="J458" s="3"/>
    </row>
    <row r="459" spans="8:10" x14ac:dyDescent="0.25">
      <c r="H459" s="3"/>
      <c r="I459" s="3"/>
      <c r="J459" s="3"/>
    </row>
    <row r="460" spans="8:10" x14ac:dyDescent="0.25">
      <c r="H460" s="3"/>
      <c r="I460" s="3"/>
      <c r="J460" s="3"/>
    </row>
    <row r="461" spans="8:10" x14ac:dyDescent="0.25">
      <c r="H461" s="3"/>
      <c r="I461" s="3"/>
      <c r="J461" s="3"/>
    </row>
    <row r="462" spans="8:10" x14ac:dyDescent="0.25">
      <c r="H462" s="3"/>
      <c r="I462" s="3"/>
      <c r="J462" s="3"/>
    </row>
    <row r="463" spans="8:10" x14ac:dyDescent="0.25">
      <c r="H463" s="3"/>
      <c r="I463" s="3"/>
      <c r="J463" s="3"/>
    </row>
    <row r="464" spans="8:10" x14ac:dyDescent="0.25">
      <c r="H464" s="3"/>
      <c r="I464" s="3"/>
      <c r="J464" s="3"/>
    </row>
    <row r="465" spans="8:10" x14ac:dyDescent="0.25">
      <c r="H465" s="3"/>
      <c r="I465" s="3"/>
      <c r="J465" s="3"/>
    </row>
    <row r="466" spans="8:10" x14ac:dyDescent="0.25">
      <c r="H466" s="3"/>
      <c r="I466" s="3"/>
      <c r="J466" s="3"/>
    </row>
    <row r="467" spans="8:10" x14ac:dyDescent="0.25">
      <c r="H467" s="3"/>
      <c r="I467" s="3"/>
      <c r="J467" s="3"/>
    </row>
    <row r="468" spans="8:10" x14ac:dyDescent="0.25">
      <c r="H468" s="3"/>
      <c r="I468" s="3"/>
      <c r="J468" s="3"/>
    </row>
    <row r="469" spans="8:10" x14ac:dyDescent="0.25">
      <c r="H469" s="3"/>
      <c r="I469" s="3"/>
      <c r="J469" s="3"/>
    </row>
    <row r="470" spans="8:10" x14ac:dyDescent="0.25">
      <c r="H470" s="3"/>
      <c r="I470" s="3"/>
      <c r="J470" s="3"/>
    </row>
    <row r="471" spans="8:10" x14ac:dyDescent="0.25">
      <c r="H471" s="3"/>
      <c r="I471" s="3"/>
      <c r="J471" s="3"/>
    </row>
    <row r="472" spans="8:10" x14ac:dyDescent="0.25">
      <c r="H472" s="3"/>
      <c r="I472" s="3"/>
      <c r="J472" s="3"/>
    </row>
    <row r="473" spans="8:10" x14ac:dyDescent="0.25">
      <c r="H473" s="3"/>
      <c r="I473" s="3"/>
      <c r="J473" s="3"/>
    </row>
    <row r="474" spans="8:10" x14ac:dyDescent="0.25">
      <c r="H474" s="3"/>
      <c r="I474" s="3"/>
      <c r="J474" s="3"/>
    </row>
    <row r="475" spans="8:10" x14ac:dyDescent="0.25">
      <c r="H475" s="3"/>
      <c r="I475" s="3"/>
      <c r="J475" s="3"/>
    </row>
    <row r="476" spans="8:10" x14ac:dyDescent="0.25">
      <c r="H476" s="3"/>
      <c r="I476" s="3"/>
      <c r="J476" s="3"/>
    </row>
    <row r="477" spans="8:10" x14ac:dyDescent="0.25">
      <c r="H477" s="3"/>
      <c r="I477" s="3"/>
      <c r="J477" s="3"/>
    </row>
  </sheetData>
  <mergeCells count="6">
    <mergeCell ref="A2:P2"/>
    <mergeCell ref="B5:J5"/>
    <mergeCell ref="K5:M5"/>
    <mergeCell ref="B6:D6"/>
    <mergeCell ref="E6:G6"/>
    <mergeCell ref="H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User-A</dc:creator>
  <cp:lastModifiedBy>User-A</cp:lastModifiedBy>
  <dcterms:created xsi:type="dcterms:W3CDTF">2023-08-10T12:43:52Z</dcterms:created>
  <dcterms:modified xsi:type="dcterms:W3CDTF">2023-08-10T12:45:12Z</dcterms:modified>
</cp:coreProperties>
</file>